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placeholders" filterPrivacy="1"/>
  <bookViews>
    <workbookView xWindow="0" yWindow="0" windowWidth="17250" windowHeight="5640" activeTab="1"/>
  </bookViews>
  <sheets>
    <sheet name="Т.ГР-А" sheetId="7" r:id="rId1"/>
    <sheet name="Т.ГР-В" sheetId="9" r:id="rId2"/>
    <sheet name="Лист1" sheetId="10" r:id="rId3"/>
    <sheet name="Лист2" sheetId="11" r:id="rId4"/>
    <sheet name="Лист3" sheetId="12" r:id="rId5"/>
  </sheets>
  <calcPr calcId="144525"/>
</workbook>
</file>

<file path=xl/calcChain.xml><?xml version="1.0" encoding="utf-8"?>
<calcChain xmlns="http://schemas.openxmlformats.org/spreadsheetml/2006/main">
  <c r="N33" i="9" l="1"/>
  <c r="N31" i="9"/>
  <c r="L18" i="9"/>
  <c r="N28" i="9"/>
  <c r="L28" i="9"/>
  <c r="N26" i="9"/>
  <c r="N23" i="9"/>
  <c r="L23" i="9"/>
  <c r="N21" i="9"/>
  <c r="L21" i="9"/>
  <c r="N18" i="9"/>
  <c r="N16" i="9"/>
  <c r="L16" i="9"/>
  <c r="N34" i="10"/>
  <c r="N32" i="10"/>
  <c r="N29" i="10"/>
  <c r="L29" i="10"/>
  <c r="N27" i="10"/>
  <c r="L27" i="10"/>
  <c r="N24" i="10"/>
  <c r="N22" i="10"/>
  <c r="N19" i="10"/>
  <c r="N17" i="10"/>
  <c r="L17" i="10"/>
  <c r="N32" i="12" l="1"/>
  <c r="N34" i="12"/>
  <c r="N24" i="12"/>
  <c r="N22" i="12"/>
  <c r="N29" i="12"/>
  <c r="N27" i="12"/>
  <c r="L34" i="12"/>
  <c r="L29" i="12"/>
  <c r="L24" i="12"/>
  <c r="N19" i="12"/>
  <c r="L19" i="12"/>
  <c r="N17" i="12"/>
  <c r="N34" i="11"/>
  <c r="N32" i="11"/>
  <c r="N29" i="11"/>
  <c r="N27" i="11"/>
  <c r="L32" i="11"/>
  <c r="L29" i="11"/>
  <c r="L27" i="11"/>
  <c r="N24" i="11"/>
  <c r="N22" i="11"/>
  <c r="N19" i="11"/>
  <c r="N17" i="11"/>
  <c r="L22" i="11"/>
  <c r="L19" i="11"/>
  <c r="O37" i="7" l="1"/>
  <c r="N37" i="7"/>
  <c r="M37" i="7"/>
  <c r="L37" i="7"/>
  <c r="J37" i="7"/>
  <c r="O35" i="7"/>
  <c r="N35" i="7"/>
  <c r="M35" i="7"/>
  <c r="L35" i="7"/>
  <c r="J35" i="7"/>
  <c r="L38" i="7" l="1"/>
  <c r="N38" i="7"/>
  <c r="L36" i="7"/>
  <c r="N36" i="7"/>
  <c r="O32" i="7" l="1"/>
  <c r="M32" i="7"/>
  <c r="L32" i="7"/>
  <c r="J32" i="7"/>
  <c r="M30" i="7"/>
  <c r="L30" i="7"/>
  <c r="J30" i="7"/>
  <c r="M27" i="7"/>
  <c r="L27" i="7"/>
  <c r="J27" i="7"/>
  <c r="N32" i="7"/>
  <c r="O30" i="7"/>
  <c r="O27" i="7"/>
  <c r="N33" i="7" l="1"/>
  <c r="N27" i="7"/>
  <c r="N28" i="7" s="1"/>
  <c r="N30" i="7"/>
  <c r="N31" i="7" s="1"/>
  <c r="L33" i="7"/>
  <c r="L31" i="7"/>
  <c r="L28" i="7"/>
</calcChain>
</file>

<file path=xl/sharedStrings.xml><?xml version="1.0" encoding="utf-8"?>
<sst xmlns="http://schemas.openxmlformats.org/spreadsheetml/2006/main" count="202" uniqueCount="73">
  <si>
    <t>№</t>
  </si>
  <si>
    <t>КОМАНДЫ</t>
  </si>
  <si>
    <t>Место</t>
  </si>
  <si>
    <t>Соотн. мячей</t>
  </si>
  <si>
    <t>Очки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</si>
  <si>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</si>
  <si>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</si>
  <si>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</si>
  <si>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</si>
  <si>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Кол. побед</t>
  </si>
  <si>
    <t xml:space="preserve">КАЗАХСТАНСКАЯ ФЕДЕРАЦИЯ  ВОЛЕЙБОЛА  </t>
  </si>
  <si>
    <t>НАЦИОНАЛЬНЫЙ ОЛИМПИЙСКИЙ КОМИТЕТ</t>
  </si>
  <si>
    <t>:</t>
  </si>
  <si>
    <t>22-29.06.2021 г.</t>
  </si>
  <si>
    <t>г.Тараз</t>
  </si>
  <si>
    <t>Главный судья, МА                         Н.Омирзак</t>
  </si>
  <si>
    <t>ЗКО</t>
  </si>
  <si>
    <t>Летний Чемпионат Республики Казахстан по волейболу среди юношей 2005 - 2006 г.р.</t>
  </si>
  <si>
    <t>13-16 места</t>
  </si>
  <si>
    <t>9-12 места</t>
  </si>
  <si>
    <t>5-8 места</t>
  </si>
  <si>
    <r>
      <rPr>
        <b/>
        <sz val="14"/>
        <color rgb="FF000000"/>
        <rFont val="Times New Roman"/>
        <family val="1"/>
        <charset val="204"/>
      </rPr>
      <t xml:space="preserve">Главный секретарь  </t>
    </r>
    <r>
      <rPr>
        <sz val="11"/>
        <color indexed="8"/>
        <rFont val="Times New Roman"/>
        <family val="1"/>
        <charset val="204"/>
      </rPr>
      <t xml:space="preserve">                                    </t>
    </r>
  </si>
  <si>
    <t xml:space="preserve">                                    </t>
  </si>
  <si>
    <t>Финальные игры</t>
  </si>
  <si>
    <t>28.06.2021 г.</t>
  </si>
  <si>
    <t>27.06.2021 г.</t>
  </si>
  <si>
    <t>СДЮСШОР "Жеңіс"- Кызылорда-2</t>
  </si>
  <si>
    <t>Павлодар обл-Тараз-2</t>
  </si>
  <si>
    <t xml:space="preserve">Сайрам-Кызылода-1 </t>
  </si>
  <si>
    <t>Шымкент-ЗКО</t>
  </si>
  <si>
    <t xml:space="preserve">Туркестан-Буревестник </t>
  </si>
  <si>
    <t>Алматы обл</t>
  </si>
  <si>
    <t xml:space="preserve">Тараз-1 -ВКО </t>
  </si>
  <si>
    <t>Главный секретарь                                    Н.Баялиева</t>
  </si>
  <si>
    <t>Главный судья, МА                                    Н.Омирзак</t>
  </si>
  <si>
    <t>1-8 места</t>
  </si>
  <si>
    <t>Атырау-1-</t>
  </si>
  <si>
    <t xml:space="preserve">                                                              7-8 места</t>
  </si>
  <si>
    <t>За 1-2 места</t>
  </si>
  <si>
    <t>ВКО</t>
  </si>
  <si>
    <t>Летний Чемпионат Республики Казахстан
 по волейболу среди юношей 2005 - 2006 г.р.</t>
  </si>
  <si>
    <t>за 3-4 места</t>
  </si>
  <si>
    <t xml:space="preserve">  5 -6 места </t>
  </si>
  <si>
    <t xml:space="preserve">                                 Н.Баялиева</t>
  </si>
  <si>
    <t>БУРЕВЕСТНИК</t>
  </si>
  <si>
    <t>ШЫМКЕНТ</t>
  </si>
  <si>
    <t>ТУРКЕСТАН</t>
  </si>
  <si>
    <t>АКТОБЕ</t>
  </si>
  <si>
    <t>АЛМАТЫ ОБЛ</t>
  </si>
  <si>
    <t>ТАРАЗ-1</t>
  </si>
  <si>
    <t xml:space="preserve">11-12 места </t>
  </si>
  <si>
    <t>за 15-16 места</t>
  </si>
  <si>
    <t>За 13-14места</t>
  </si>
  <si>
    <t>ПАВЛОДАР ОБЛ</t>
  </si>
  <si>
    <t>КЫЗЫЛОРДА-1</t>
  </si>
  <si>
    <t>ТАРАЗ-2</t>
  </si>
  <si>
    <t>САЙРАМ</t>
  </si>
  <si>
    <t>АТЫРАУ-2</t>
  </si>
  <si>
    <t>СДЮСШОР "ЖЕҢІС"</t>
  </si>
  <si>
    <t>АТЫРАУ-1</t>
  </si>
  <si>
    <t>КЫЗЫЛОРДА-2</t>
  </si>
  <si>
    <t xml:space="preserve">Летний Чемпионат Республики Казахстан
по волейболу среди юношей 2005-2006 г.р.
 </t>
  </si>
  <si>
    <t xml:space="preserve">                                                  13-16 места</t>
  </si>
  <si>
    <t>СДЮСШОР "Жеңіс"</t>
  </si>
  <si>
    <t>Шымкент</t>
  </si>
  <si>
    <t>Туркестан</t>
  </si>
  <si>
    <t>Буревестник</t>
  </si>
  <si>
    <t>Актобе</t>
  </si>
  <si>
    <t>Тараз-1</t>
  </si>
  <si>
    <t>1-4 места</t>
  </si>
  <si>
    <t xml:space="preserve">Летний Чемпионат Республики Казахстан по волейболу среди юношей 2005-2006 г.р.
 </t>
  </si>
  <si>
    <t xml:space="preserve">Летнего Чемпионата Республики Казахстан
по волейболу среди юношей 2005-2006 г.р.
 </t>
  </si>
  <si>
    <t xml:space="preserve">                                          9-10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</si>
</sst>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6" fillId="0" borderId="0" xfId="0" applyFont="1" applyBorder="1" applyAlignment="1"/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/>
    </xf>
    <xf numFmtId="0" fontId="13" fillId="0" borderId="0" xfId="0" applyFont="1"/>
    <xf numFmtId="0" fontId="9" fillId="0" borderId="23" xfId="0" applyFont="1" applyBorder="1"/>
    <xf numFmtId="0" fontId="15" fillId="0" borderId="0" xfId="0" applyFont="1"/>
    <xf numFmtId="0" fontId="6" fillId="2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6" fillId="3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46" xfId="0" applyNumberFormat="1" applyFont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19</xdr:row>
      <xdr:rowOff>15240</xdr:rowOff>
    </xdr:from>
    <xdr:to>
      <xdr:col>6</xdr:col>
      <xdr:colOff>53340</xdr:colOff>
      <xdr:row>21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0820" y="4229100"/>
          <a:ext cx="62484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1874520</xdr:colOff>
      <xdr:row>25</xdr:row>
      <xdr:rowOff>220980</xdr:rowOff>
    </xdr:from>
    <xdr:to>
      <xdr:col>6</xdr:col>
      <xdr:colOff>1</xdr:colOff>
      <xdr:row>28</xdr:row>
      <xdr:rowOff>7620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8440" y="5593080"/>
          <a:ext cx="563881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15240</xdr:colOff>
      <xdr:row>14</xdr:row>
      <xdr:rowOff>266700</xdr:rowOff>
    </xdr:from>
    <xdr:to>
      <xdr:col>9</xdr:col>
      <xdr:colOff>60960</xdr:colOff>
      <xdr:row>19</xdr:row>
      <xdr:rowOff>15240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14CD2B27-86B5-4D90-94A6-D054BF12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7560" y="3611880"/>
          <a:ext cx="59436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24</xdr:row>
      <xdr:rowOff>7620</xdr:rowOff>
    </xdr:from>
    <xdr:to>
      <xdr:col>9</xdr:col>
      <xdr:colOff>15240</xdr:colOff>
      <xdr:row>26</xdr:row>
      <xdr:rowOff>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DFE47F-4519-4896-BB15-9D49DB0A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2320" y="5090160"/>
          <a:ext cx="56388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29</xdr:row>
      <xdr:rowOff>0</xdr:rowOff>
    </xdr:from>
    <xdr:to>
      <xdr:col>9</xdr:col>
      <xdr:colOff>7621</xdr:colOff>
      <xdr:row>31</xdr:row>
      <xdr:rowOff>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DEC6CDC4-42B8-41E9-8972-4CD33793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2321" y="6408420"/>
          <a:ext cx="556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6</xdr:col>
      <xdr:colOff>7620</xdr:colOff>
      <xdr:row>33</xdr:row>
      <xdr:rowOff>7620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C3F1E5F4-0095-4B7F-8088-7BF79696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3680" y="6819900"/>
          <a:ext cx="556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9</xdr:col>
      <xdr:colOff>7620</xdr:colOff>
      <xdr:row>36</xdr:row>
      <xdr:rowOff>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9B9ECE58-F713-43CB-81D1-5D4D780E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2320" y="7452360"/>
          <a:ext cx="556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6</xdr:col>
      <xdr:colOff>7620</xdr:colOff>
      <xdr:row>38</xdr:row>
      <xdr:rowOff>7620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FFC042D-27AE-4C0A-AEAB-AC379D02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3680" y="7863840"/>
          <a:ext cx="556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1866900</xdr:colOff>
      <xdr:row>21</xdr:row>
      <xdr:rowOff>15240</xdr:rowOff>
    </xdr:from>
    <xdr:to>
      <xdr:col>6</xdr:col>
      <xdr:colOff>53340</xdr:colOff>
      <xdr:row>23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A81B8B1C-91BB-4686-9C81-67CDD45D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0820" y="4792980"/>
          <a:ext cx="62484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90032</xdr:colOff>
      <xdr:row>14</xdr:row>
      <xdr:rowOff>56028</xdr:rowOff>
    </xdr:from>
    <xdr:to>
      <xdr:col>5</xdr:col>
      <xdr:colOff>126067</xdr:colOff>
      <xdr:row>15</xdr:row>
      <xdr:rowOff>210109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1098" y="3936065"/>
          <a:ext cx="400226" cy="43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42021</xdr:colOff>
      <xdr:row>16</xdr:row>
      <xdr:rowOff>54142</xdr:rowOff>
    </xdr:from>
    <xdr:to>
      <xdr:col>8</xdr:col>
      <xdr:colOff>84043</xdr:colOff>
      <xdr:row>17</xdr:row>
      <xdr:rowOff>238126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4" y="4494473"/>
          <a:ext cx="406213" cy="464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28017</xdr:colOff>
      <xdr:row>19</xdr:row>
      <xdr:rowOff>42022</xdr:rowOff>
    </xdr:from>
    <xdr:to>
      <xdr:col>5</xdr:col>
      <xdr:colOff>98054</xdr:colOff>
      <xdr:row>20</xdr:row>
      <xdr:rowOff>196103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083" y="5322794"/>
          <a:ext cx="434228" cy="43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84044</xdr:colOff>
      <xdr:row>21</xdr:row>
      <xdr:rowOff>28015</xdr:rowOff>
    </xdr:from>
    <xdr:to>
      <xdr:col>8</xdr:col>
      <xdr:colOff>126066</xdr:colOff>
      <xdr:row>22</xdr:row>
      <xdr:rowOff>211999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1397" y="5869081"/>
          <a:ext cx="406213" cy="464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84045</xdr:colOff>
      <xdr:row>24</xdr:row>
      <xdr:rowOff>70037</xdr:rowOff>
    </xdr:from>
    <xdr:to>
      <xdr:col>5</xdr:col>
      <xdr:colOff>126067</xdr:colOff>
      <xdr:row>25</xdr:row>
      <xdr:rowOff>254021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5111" y="6751544"/>
          <a:ext cx="406213" cy="464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28015</xdr:colOff>
      <xdr:row>26</xdr:row>
      <xdr:rowOff>28015</xdr:rowOff>
    </xdr:from>
    <xdr:to>
      <xdr:col>8</xdr:col>
      <xdr:colOff>70037</xdr:colOff>
      <xdr:row>27</xdr:row>
      <xdr:rowOff>211998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5368" y="7269816"/>
          <a:ext cx="406213" cy="464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70038</xdr:colOff>
      <xdr:row>29</xdr:row>
      <xdr:rowOff>42021</xdr:rowOff>
    </xdr:from>
    <xdr:to>
      <xdr:col>5</xdr:col>
      <xdr:colOff>112060</xdr:colOff>
      <xdr:row>30</xdr:row>
      <xdr:rowOff>226005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104" y="8124264"/>
          <a:ext cx="406213" cy="464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70037</xdr:colOff>
      <xdr:row>31</xdr:row>
      <xdr:rowOff>28014</xdr:rowOff>
    </xdr:from>
    <xdr:to>
      <xdr:col>8</xdr:col>
      <xdr:colOff>112059</xdr:colOff>
      <xdr:row>32</xdr:row>
      <xdr:rowOff>211998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390" y="8670551"/>
          <a:ext cx="406213" cy="464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90032</xdr:colOff>
      <xdr:row>15</xdr:row>
      <xdr:rowOff>56028</xdr:rowOff>
    </xdr:from>
    <xdr:to>
      <xdr:col>5</xdr:col>
      <xdr:colOff>126067</xdr:colOff>
      <xdr:row>16</xdr:row>
      <xdr:rowOff>210109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8382" y="3942228"/>
          <a:ext cx="397985" cy="43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42021</xdr:colOff>
      <xdr:row>17</xdr:row>
      <xdr:rowOff>54142</xdr:rowOff>
    </xdr:from>
    <xdr:to>
      <xdr:col>8</xdr:col>
      <xdr:colOff>84043</xdr:colOff>
      <xdr:row>18</xdr:row>
      <xdr:rowOff>238126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3296" y="4511842"/>
          <a:ext cx="403972" cy="46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28017</xdr:colOff>
      <xdr:row>20</xdr:row>
      <xdr:rowOff>42022</xdr:rowOff>
    </xdr:from>
    <xdr:to>
      <xdr:col>5</xdr:col>
      <xdr:colOff>98054</xdr:colOff>
      <xdr:row>21</xdr:row>
      <xdr:rowOff>196103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367" y="5356972"/>
          <a:ext cx="431987" cy="43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84044</xdr:colOff>
      <xdr:row>22</xdr:row>
      <xdr:rowOff>28015</xdr:rowOff>
    </xdr:from>
    <xdr:to>
      <xdr:col>8</xdr:col>
      <xdr:colOff>126066</xdr:colOff>
      <xdr:row>23</xdr:row>
      <xdr:rowOff>211999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5319" y="5914465"/>
          <a:ext cx="403972" cy="46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84045</xdr:colOff>
      <xdr:row>25</xdr:row>
      <xdr:rowOff>70037</xdr:rowOff>
    </xdr:from>
    <xdr:to>
      <xdr:col>5</xdr:col>
      <xdr:colOff>126067</xdr:colOff>
      <xdr:row>26</xdr:row>
      <xdr:rowOff>254021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2395" y="6813737"/>
          <a:ext cx="403972" cy="46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28015</xdr:colOff>
      <xdr:row>27</xdr:row>
      <xdr:rowOff>28015</xdr:rowOff>
    </xdr:from>
    <xdr:to>
      <xdr:col>8</xdr:col>
      <xdr:colOff>70037</xdr:colOff>
      <xdr:row>28</xdr:row>
      <xdr:rowOff>211998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290" y="7343215"/>
          <a:ext cx="403972" cy="469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70038</xdr:colOff>
      <xdr:row>30</xdr:row>
      <xdr:rowOff>42021</xdr:rowOff>
    </xdr:from>
    <xdr:to>
      <xdr:col>5</xdr:col>
      <xdr:colOff>112060</xdr:colOff>
      <xdr:row>31</xdr:row>
      <xdr:rowOff>226005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388" y="8214471"/>
          <a:ext cx="403972" cy="46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70037</xdr:colOff>
      <xdr:row>32</xdr:row>
      <xdr:rowOff>28014</xdr:rowOff>
    </xdr:from>
    <xdr:to>
      <xdr:col>8</xdr:col>
      <xdr:colOff>112059</xdr:colOff>
      <xdr:row>33</xdr:row>
      <xdr:rowOff>211998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312" y="8771964"/>
          <a:ext cx="403972" cy="46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90032</xdr:colOff>
      <xdr:row>15</xdr:row>
      <xdr:rowOff>56028</xdr:rowOff>
    </xdr:from>
    <xdr:to>
      <xdr:col>5</xdr:col>
      <xdr:colOff>126067</xdr:colOff>
      <xdr:row>16</xdr:row>
      <xdr:rowOff>210109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8382" y="4332753"/>
          <a:ext cx="397985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42021</xdr:colOff>
      <xdr:row>17</xdr:row>
      <xdr:rowOff>54142</xdr:rowOff>
    </xdr:from>
    <xdr:to>
      <xdr:col>8</xdr:col>
      <xdr:colOff>84043</xdr:colOff>
      <xdr:row>18</xdr:row>
      <xdr:rowOff>238126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3296" y="4807117"/>
          <a:ext cx="403972" cy="42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28017</xdr:colOff>
      <xdr:row>25</xdr:row>
      <xdr:rowOff>42022</xdr:rowOff>
    </xdr:from>
    <xdr:to>
      <xdr:col>5</xdr:col>
      <xdr:colOff>98054</xdr:colOff>
      <xdr:row>26</xdr:row>
      <xdr:rowOff>196103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367" y="5509372"/>
          <a:ext cx="431987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84044</xdr:colOff>
      <xdr:row>27</xdr:row>
      <xdr:rowOff>28015</xdr:rowOff>
    </xdr:from>
    <xdr:to>
      <xdr:col>8</xdr:col>
      <xdr:colOff>126066</xdr:colOff>
      <xdr:row>28</xdr:row>
      <xdr:rowOff>211999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5319" y="5971615"/>
          <a:ext cx="403972" cy="42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90032</xdr:colOff>
      <xdr:row>20</xdr:row>
      <xdr:rowOff>56028</xdr:rowOff>
    </xdr:from>
    <xdr:to>
      <xdr:col>5</xdr:col>
      <xdr:colOff>126067</xdr:colOff>
      <xdr:row>21</xdr:row>
      <xdr:rowOff>210109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9187" y="3651380"/>
          <a:ext cx="384838" cy="39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42021</xdr:colOff>
      <xdr:row>22</xdr:row>
      <xdr:rowOff>54142</xdr:rowOff>
    </xdr:from>
    <xdr:to>
      <xdr:col>8</xdr:col>
      <xdr:colOff>84043</xdr:colOff>
      <xdr:row>23</xdr:row>
      <xdr:rowOff>238126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4380" y="4132452"/>
          <a:ext cx="390825" cy="425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28017</xdr:colOff>
      <xdr:row>30</xdr:row>
      <xdr:rowOff>42022</xdr:rowOff>
    </xdr:from>
    <xdr:to>
      <xdr:col>5</xdr:col>
      <xdr:colOff>98054</xdr:colOff>
      <xdr:row>31</xdr:row>
      <xdr:rowOff>196103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7172" y="5810684"/>
          <a:ext cx="418840" cy="39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84044</xdr:colOff>
      <xdr:row>32</xdr:row>
      <xdr:rowOff>28015</xdr:rowOff>
    </xdr:from>
    <xdr:to>
      <xdr:col>8</xdr:col>
      <xdr:colOff>126066</xdr:colOff>
      <xdr:row>33</xdr:row>
      <xdr:rowOff>211999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6403" y="6279635"/>
          <a:ext cx="390825" cy="425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90032</xdr:colOff>
      <xdr:row>15</xdr:row>
      <xdr:rowOff>56028</xdr:rowOff>
    </xdr:from>
    <xdr:to>
      <xdr:col>5</xdr:col>
      <xdr:colOff>126067</xdr:colOff>
      <xdr:row>16</xdr:row>
      <xdr:rowOff>210109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8382" y="3675528"/>
          <a:ext cx="397985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42021</xdr:colOff>
      <xdr:row>17</xdr:row>
      <xdr:rowOff>54142</xdr:rowOff>
    </xdr:from>
    <xdr:to>
      <xdr:col>8</xdr:col>
      <xdr:colOff>84043</xdr:colOff>
      <xdr:row>18</xdr:row>
      <xdr:rowOff>238126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3296" y="4159417"/>
          <a:ext cx="403972" cy="42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28017</xdr:colOff>
      <xdr:row>25</xdr:row>
      <xdr:rowOff>42022</xdr:rowOff>
    </xdr:from>
    <xdr:to>
      <xdr:col>5</xdr:col>
      <xdr:colOff>98054</xdr:colOff>
      <xdr:row>26</xdr:row>
      <xdr:rowOff>196103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367" y="5852272"/>
          <a:ext cx="431987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84044</xdr:colOff>
      <xdr:row>27</xdr:row>
      <xdr:rowOff>28015</xdr:rowOff>
    </xdr:from>
    <xdr:to>
      <xdr:col>8</xdr:col>
      <xdr:colOff>126066</xdr:colOff>
      <xdr:row>28</xdr:row>
      <xdr:rowOff>211999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5319" y="6324040"/>
          <a:ext cx="403972" cy="42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90032</xdr:colOff>
      <xdr:row>20</xdr:row>
      <xdr:rowOff>56028</xdr:rowOff>
    </xdr:from>
    <xdr:to>
      <xdr:col>5</xdr:col>
      <xdr:colOff>126067</xdr:colOff>
      <xdr:row>21</xdr:row>
      <xdr:rowOff>210109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8382" y="4647078"/>
          <a:ext cx="397985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42021</xdr:colOff>
      <xdr:row>22</xdr:row>
      <xdr:rowOff>54142</xdr:rowOff>
    </xdr:from>
    <xdr:to>
      <xdr:col>8</xdr:col>
      <xdr:colOff>84043</xdr:colOff>
      <xdr:row>23</xdr:row>
      <xdr:rowOff>238126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3296" y="5130967"/>
          <a:ext cx="403972" cy="42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28017</xdr:colOff>
      <xdr:row>30</xdr:row>
      <xdr:rowOff>42022</xdr:rowOff>
    </xdr:from>
    <xdr:to>
      <xdr:col>5</xdr:col>
      <xdr:colOff>98054</xdr:colOff>
      <xdr:row>31</xdr:row>
      <xdr:rowOff>196103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367" y="6823822"/>
          <a:ext cx="431987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84044</xdr:colOff>
      <xdr:row>32</xdr:row>
      <xdr:rowOff>28015</xdr:rowOff>
    </xdr:from>
    <xdr:to>
      <xdr:col>8</xdr:col>
      <xdr:colOff>126066</xdr:colOff>
      <xdr:row>33</xdr:row>
      <xdr:rowOff>211999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5319" y="7295590"/>
          <a:ext cx="403972" cy="42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5" zoomScale="61" workbookViewId="0">
      <selection activeCell="D16" sqref="D16:F17"/>
    </sheetView>
  </sheetViews>
  <sheetFormatPr defaultColWidth="9.140625" defaultRowHeight="15" x14ac:dyDescent="0.25"/>
  <cols>
    <col min="1" max="1" width="8.42578125" style="19" customWidth="1"/>
    <col min="2" max="2" width="4.42578125" style="19" customWidth="1"/>
    <col min="3" max="3" width="27.5703125" style="19" customWidth="1"/>
    <col min="4" max="9" width="2.7109375" style="20" customWidth="1"/>
    <col min="10" max="10" width="8.7109375" style="21" customWidth="1"/>
    <col min="11" max="11" width="8.5703125" style="21" customWidth="1"/>
    <col min="12" max="12" width="5.42578125" style="19" customWidth="1"/>
    <col min="13" max="13" width="5.140625" style="19" customWidth="1"/>
    <col min="14" max="14" width="5.28515625" style="19" customWidth="1"/>
    <col min="15" max="15" width="4.7109375" style="19" customWidth="1"/>
    <col min="16" max="16" width="12" style="19" customWidth="1"/>
    <col min="17" max="17" width="6.85546875" style="19" customWidth="1"/>
    <col min="18" max="16384" width="9.140625" style="19"/>
  </cols>
  <sheetData>
    <row r="1" spans="1:17" ht="19.5" x14ac:dyDescent="0.25">
      <c r="A1" s="20"/>
      <c r="B1" s="20"/>
      <c r="C1" s="20"/>
      <c r="J1" s="12" t="s">
        <v>6</v>
      </c>
      <c r="L1" s="21"/>
    </row>
    <row r="2" spans="1:17" ht="19.5" x14ac:dyDescent="0.25">
      <c r="A2" s="20"/>
      <c r="B2" s="20"/>
      <c r="C2" s="20"/>
      <c r="J2" s="12" t="s">
        <v>7</v>
      </c>
      <c r="L2" s="21"/>
    </row>
    <row r="3" spans="1:17" ht="19.5" x14ac:dyDescent="0.25">
      <c r="A3" s="20"/>
      <c r="B3" s="20"/>
      <c r="C3" s="20"/>
      <c r="J3" s="29" t="s">
        <v>11</v>
      </c>
      <c r="L3" s="21"/>
    </row>
    <row r="4" spans="1:17" ht="14.25" customHeight="1" x14ac:dyDescent="0.25">
      <c r="A4" s="20"/>
      <c r="B4" s="20"/>
      <c r="C4" s="20"/>
      <c r="J4" s="12" t="s">
        <v>10</v>
      </c>
      <c r="L4" s="21"/>
    </row>
    <row r="5" spans="1:17" ht="24.75" customHeight="1" x14ac:dyDescent="0.25">
      <c r="A5" s="20"/>
      <c r="B5" s="20"/>
      <c r="C5" s="20"/>
      <c r="J5" s="13" t="s">
        <v>8</v>
      </c>
      <c r="L5" s="21"/>
    </row>
    <row r="6" spans="1:17" ht="24.75" customHeight="1" x14ac:dyDescent="0.25">
      <c r="A6" s="20"/>
      <c r="B6" s="20"/>
      <c r="C6" s="20"/>
      <c r="E6" s="21"/>
      <c r="F6" s="21"/>
      <c r="G6" s="19"/>
      <c r="H6" s="19"/>
      <c r="I6" s="19"/>
      <c r="J6" s="19"/>
      <c r="K6" s="19"/>
    </row>
    <row r="7" spans="1:17" ht="15" customHeight="1" x14ac:dyDescent="0.25">
      <c r="A7" s="20"/>
      <c r="B7" s="20"/>
      <c r="C7" s="20"/>
      <c r="E7" s="21"/>
      <c r="F7" s="21"/>
      <c r="G7" s="19"/>
      <c r="H7" s="19"/>
      <c r="I7" s="19"/>
      <c r="J7" s="19"/>
      <c r="K7" s="19"/>
    </row>
    <row r="8" spans="1:17" ht="20.25" customHeight="1" x14ac:dyDescent="0.25">
      <c r="A8" s="56" t="s">
        <v>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8"/>
    </row>
    <row r="9" spans="1:17" ht="13.5" customHeight="1" x14ac:dyDescent="0.25">
      <c r="A9" s="18"/>
      <c r="B9" s="18"/>
      <c r="C9" s="18"/>
      <c r="D9" s="14"/>
      <c r="E9" s="14"/>
      <c r="F9" s="14"/>
      <c r="G9" s="14"/>
      <c r="H9" s="14"/>
      <c r="I9" s="14"/>
      <c r="J9" s="17"/>
      <c r="K9" s="17"/>
      <c r="L9" s="18"/>
      <c r="M9" s="18"/>
      <c r="N9" s="18"/>
      <c r="O9" s="18"/>
      <c r="P9" s="18"/>
      <c r="Q9" s="18"/>
    </row>
    <row r="10" spans="1:17" ht="20.25" customHeight="1" x14ac:dyDescent="0.3">
      <c r="B10" s="103" t="s">
        <v>13</v>
      </c>
      <c r="C10" s="103"/>
      <c r="D10" s="103"/>
      <c r="E10" s="34"/>
      <c r="F10" s="34"/>
      <c r="G10" s="34"/>
      <c r="H10" s="34"/>
      <c r="I10" s="34"/>
      <c r="J10" s="17"/>
      <c r="K10" s="17"/>
      <c r="L10" s="18"/>
      <c r="M10" s="104" t="s">
        <v>14</v>
      </c>
      <c r="N10" s="104"/>
      <c r="O10" s="104"/>
      <c r="P10" s="104"/>
      <c r="Q10" s="24"/>
    </row>
    <row r="11" spans="1:17" ht="20.25" customHeight="1" x14ac:dyDescent="0.3">
      <c r="B11" s="34"/>
      <c r="C11" s="34"/>
      <c r="D11" s="105" t="s">
        <v>25</v>
      </c>
      <c r="E11" s="103"/>
      <c r="F11" s="103"/>
      <c r="G11" s="103"/>
      <c r="H11" s="103"/>
      <c r="I11" s="103"/>
      <c r="J11" s="103"/>
      <c r="K11" s="103"/>
      <c r="L11" s="103"/>
      <c r="M11" s="35"/>
      <c r="N11" s="35"/>
      <c r="O11" s="35"/>
      <c r="P11" s="35"/>
      <c r="Q11" s="24"/>
    </row>
    <row r="12" spans="1:17" ht="13.5" customHeight="1" thickBot="1" x14ac:dyDescent="0.35">
      <c r="B12" s="24"/>
      <c r="C12" s="24"/>
      <c r="D12" s="34"/>
      <c r="E12" s="34"/>
      <c r="F12" s="34"/>
      <c r="G12" s="34"/>
      <c r="H12" s="34"/>
      <c r="I12" s="34"/>
      <c r="J12" s="17"/>
      <c r="K12" s="17"/>
      <c r="L12" s="18"/>
      <c r="P12" s="24"/>
      <c r="Q12" s="24"/>
    </row>
    <row r="13" spans="1:17" ht="23.1" customHeight="1" x14ac:dyDescent="0.25">
      <c r="B13" s="85" t="s">
        <v>0</v>
      </c>
      <c r="C13" s="85" t="s">
        <v>1</v>
      </c>
      <c r="D13" s="79">
        <v>1</v>
      </c>
      <c r="E13" s="80"/>
      <c r="F13" s="81"/>
      <c r="G13" s="79">
        <v>2</v>
      </c>
      <c r="H13" s="80"/>
      <c r="I13" s="81"/>
      <c r="J13" s="85" t="s">
        <v>4</v>
      </c>
      <c r="K13" s="85" t="s">
        <v>9</v>
      </c>
      <c r="L13" s="79" t="s">
        <v>5</v>
      </c>
      <c r="M13" s="81"/>
      <c r="N13" s="79" t="s">
        <v>3</v>
      </c>
      <c r="O13" s="81"/>
      <c r="P13" s="85" t="s">
        <v>2</v>
      </c>
      <c r="Q13" s="118"/>
    </row>
    <row r="14" spans="1:17" ht="23.1" customHeight="1" thickBot="1" x14ac:dyDescent="0.3">
      <c r="B14" s="86"/>
      <c r="C14" s="86"/>
      <c r="D14" s="82"/>
      <c r="E14" s="83"/>
      <c r="F14" s="84"/>
      <c r="G14" s="82"/>
      <c r="H14" s="83"/>
      <c r="I14" s="84"/>
      <c r="J14" s="86"/>
      <c r="K14" s="86"/>
      <c r="L14" s="82"/>
      <c r="M14" s="84"/>
      <c r="N14" s="82"/>
      <c r="O14" s="84"/>
      <c r="P14" s="86"/>
      <c r="Q14" s="118"/>
    </row>
    <row r="15" spans="1:17" ht="23.1" customHeight="1" thickBot="1" x14ac:dyDescent="0.3">
      <c r="B15" s="79" t="s">
        <v>18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2"/>
    </row>
    <row r="16" spans="1:17" ht="22.15" customHeight="1" x14ac:dyDescent="0.25">
      <c r="B16" s="85">
        <v>1</v>
      </c>
      <c r="C16" s="121" t="s">
        <v>36</v>
      </c>
      <c r="D16" s="49">
        <v>3</v>
      </c>
      <c r="E16" s="45" t="s">
        <v>12</v>
      </c>
      <c r="F16" s="45">
        <v>0</v>
      </c>
      <c r="G16" s="93"/>
      <c r="H16" s="94"/>
      <c r="I16" s="95"/>
      <c r="J16" s="85">
        <v>3</v>
      </c>
      <c r="K16" s="85">
        <v>1</v>
      </c>
      <c r="L16" s="49"/>
      <c r="M16" s="48"/>
      <c r="N16" s="51"/>
      <c r="O16" s="46"/>
      <c r="P16" s="85"/>
      <c r="Q16" s="2"/>
    </row>
    <row r="17" spans="2:19" ht="23.1" customHeight="1" thickBot="1" x14ac:dyDescent="0.3">
      <c r="B17" s="102"/>
      <c r="C17" s="119"/>
      <c r="D17" s="50"/>
      <c r="E17" s="47">
        <v>3</v>
      </c>
      <c r="F17" s="47"/>
      <c r="G17" s="96"/>
      <c r="H17" s="97"/>
      <c r="I17" s="98"/>
      <c r="J17" s="86"/>
      <c r="K17" s="86"/>
      <c r="L17" s="99"/>
      <c r="M17" s="100"/>
      <c r="N17" s="99"/>
      <c r="O17" s="101"/>
      <c r="P17" s="86"/>
      <c r="Q17" s="2"/>
    </row>
    <row r="18" spans="2:19" ht="22.15" customHeight="1" x14ac:dyDescent="0.25">
      <c r="B18" s="102"/>
      <c r="C18" s="119"/>
      <c r="D18" s="49">
        <v>0</v>
      </c>
      <c r="E18" s="45" t="s">
        <v>12</v>
      </c>
      <c r="F18" s="45">
        <v>3</v>
      </c>
      <c r="G18" s="93"/>
      <c r="H18" s="94"/>
      <c r="I18" s="95"/>
      <c r="J18" s="85">
        <v>0</v>
      </c>
      <c r="K18" s="85">
        <v>0</v>
      </c>
      <c r="L18" s="49"/>
      <c r="M18" s="48"/>
      <c r="N18" s="51"/>
      <c r="O18" s="46"/>
      <c r="P18" s="85"/>
      <c r="Q18" s="2"/>
    </row>
    <row r="19" spans="2:19" ht="23.1" customHeight="1" thickBot="1" x14ac:dyDescent="0.3">
      <c r="B19" s="86"/>
      <c r="C19" s="120"/>
      <c r="D19" s="50"/>
      <c r="E19" s="47">
        <v>0</v>
      </c>
      <c r="F19" s="47"/>
      <c r="G19" s="96"/>
      <c r="H19" s="97"/>
      <c r="I19" s="98"/>
      <c r="J19" s="86"/>
      <c r="K19" s="86"/>
      <c r="L19" s="99"/>
      <c r="M19" s="100"/>
      <c r="N19" s="99"/>
      <c r="O19" s="101"/>
      <c r="P19" s="86"/>
      <c r="Q19" s="2"/>
    </row>
    <row r="20" spans="2:19" ht="23.1" customHeight="1" x14ac:dyDescent="0.25">
      <c r="B20" s="102">
        <v>2</v>
      </c>
      <c r="C20" s="119"/>
      <c r="D20" s="38"/>
      <c r="E20" s="39"/>
      <c r="F20" s="40"/>
      <c r="G20" s="41">
        <v>0</v>
      </c>
      <c r="H20" s="42" t="s">
        <v>12</v>
      </c>
      <c r="I20" s="43">
        <v>3</v>
      </c>
      <c r="J20" s="117"/>
      <c r="K20" s="102"/>
      <c r="L20" s="15"/>
      <c r="M20" s="8"/>
      <c r="N20" s="8"/>
      <c r="O20" s="9"/>
      <c r="P20" s="117"/>
      <c r="Q20" s="2"/>
    </row>
    <row r="21" spans="2:19" ht="23.1" customHeight="1" thickBot="1" x14ac:dyDescent="0.3">
      <c r="B21" s="86"/>
      <c r="C21" s="120"/>
      <c r="D21" s="32"/>
      <c r="E21" s="16"/>
      <c r="F21" s="33"/>
      <c r="G21" s="36"/>
      <c r="H21" s="27"/>
      <c r="I21" s="31"/>
      <c r="J21" s="88"/>
      <c r="K21" s="86"/>
      <c r="L21" s="89"/>
      <c r="M21" s="90"/>
      <c r="N21" s="91"/>
      <c r="O21" s="92"/>
      <c r="P21" s="88"/>
      <c r="Q21" s="2"/>
    </row>
    <row r="22" spans="2:19" ht="23.1" customHeight="1" x14ac:dyDescent="0.25">
      <c r="B22" s="102">
        <v>2</v>
      </c>
      <c r="C22" s="119" t="s">
        <v>26</v>
      </c>
      <c r="D22" s="38"/>
      <c r="E22" s="39"/>
      <c r="F22" s="40"/>
      <c r="G22" s="41">
        <v>0</v>
      </c>
      <c r="H22" s="42" t="s">
        <v>12</v>
      </c>
      <c r="I22" s="43">
        <v>3</v>
      </c>
      <c r="J22" s="117"/>
      <c r="K22" s="102"/>
      <c r="L22" s="15"/>
      <c r="M22" s="8"/>
      <c r="N22" s="8"/>
      <c r="O22" s="9"/>
      <c r="P22" s="117"/>
      <c r="Q22" s="2"/>
    </row>
    <row r="23" spans="2:19" ht="23.1" customHeight="1" thickBot="1" x14ac:dyDescent="0.3">
      <c r="B23" s="86"/>
      <c r="C23" s="120"/>
      <c r="D23" s="32"/>
      <c r="E23" s="16"/>
      <c r="F23" s="33"/>
      <c r="G23" s="36"/>
      <c r="H23" s="27"/>
      <c r="I23" s="31"/>
      <c r="J23" s="88"/>
      <c r="K23" s="86"/>
      <c r="L23" s="89"/>
      <c r="M23" s="90"/>
      <c r="N23" s="91"/>
      <c r="O23" s="92"/>
      <c r="P23" s="88"/>
      <c r="Q23" s="2"/>
    </row>
    <row r="24" spans="2:19" ht="23.1" customHeight="1" thickBot="1" x14ac:dyDescent="0.3">
      <c r="B24" s="79" t="s">
        <v>19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  <c r="Q24" s="2"/>
    </row>
    <row r="25" spans="2:19" ht="23.1" customHeight="1" thickBot="1" x14ac:dyDescent="0.3">
      <c r="B25" s="139">
        <v>3</v>
      </c>
      <c r="C25" s="141" t="s">
        <v>27</v>
      </c>
      <c r="D25" s="44"/>
      <c r="E25" s="44"/>
      <c r="F25" s="44"/>
      <c r="G25" s="122"/>
      <c r="H25" s="123"/>
      <c r="I25" s="124"/>
      <c r="J25" s="85"/>
      <c r="K25" s="85"/>
      <c r="L25" s="52"/>
      <c r="M25" s="53"/>
      <c r="N25" s="53"/>
      <c r="O25" s="54"/>
      <c r="P25" s="85"/>
      <c r="Q25" s="3"/>
    </row>
    <row r="26" spans="2:19" ht="23.1" customHeight="1" thickBot="1" x14ac:dyDescent="0.3">
      <c r="B26" s="140"/>
      <c r="C26" s="142"/>
      <c r="D26" s="44"/>
      <c r="E26" s="44"/>
      <c r="F26" s="44"/>
      <c r="G26" s="125"/>
      <c r="H26" s="126"/>
      <c r="I26" s="127"/>
      <c r="J26" s="86"/>
      <c r="K26" s="86"/>
      <c r="L26" s="143"/>
      <c r="M26" s="144"/>
      <c r="N26" s="143"/>
      <c r="O26" s="145"/>
      <c r="P26" s="86"/>
      <c r="Q26" s="23"/>
      <c r="R26" s="5"/>
      <c r="S26" s="23"/>
    </row>
    <row r="27" spans="2:19" ht="23.1" customHeight="1" x14ac:dyDescent="0.25">
      <c r="B27" s="102">
        <v>4</v>
      </c>
      <c r="C27" s="112" t="s">
        <v>28</v>
      </c>
      <c r="D27" s="133">
        <v>0</v>
      </c>
      <c r="E27" s="134"/>
      <c r="F27" s="134"/>
      <c r="G27" s="55"/>
      <c r="H27" s="55"/>
      <c r="I27" s="55"/>
      <c r="J27" s="115" t="e">
        <f>E28+#REF!+#REF!</f>
        <v>#REF!</v>
      </c>
      <c r="K27" s="102"/>
      <c r="L27" s="15" t="e">
        <f>D27+#REF!+#REF!</f>
        <v>#REF!</v>
      </c>
      <c r="M27" s="8" t="e">
        <f>F27+#REF!+#REF!</f>
        <v>#REF!</v>
      </c>
      <c r="N27" s="8" t="e">
        <f>#REF!</f>
        <v>#REF!</v>
      </c>
      <c r="O27" s="9" t="e">
        <f>#REF!</f>
        <v>#REF!</v>
      </c>
      <c r="P27" s="117"/>
    </row>
    <row r="28" spans="2:19" ht="18" customHeight="1" thickBot="1" x14ac:dyDescent="0.3">
      <c r="B28" s="86"/>
      <c r="C28" s="113"/>
      <c r="D28" s="135"/>
      <c r="E28" s="136"/>
      <c r="F28" s="136"/>
      <c r="G28" s="55"/>
      <c r="H28" s="55"/>
      <c r="I28" s="55"/>
      <c r="J28" s="116"/>
      <c r="K28" s="86"/>
      <c r="L28" s="89" t="e">
        <f>L27/M27</f>
        <v>#REF!</v>
      </c>
      <c r="M28" s="90"/>
      <c r="N28" s="91" t="e">
        <f>N27/O27</f>
        <v>#REF!</v>
      </c>
      <c r="O28" s="92"/>
      <c r="P28" s="88"/>
    </row>
    <row r="29" spans="2:19" ht="19.5" thickBot="1" x14ac:dyDescent="0.3">
      <c r="B29" s="137" t="s">
        <v>20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38"/>
    </row>
    <row r="30" spans="2:19" ht="18.75" x14ac:dyDescent="0.3">
      <c r="B30" s="85">
        <v>5</v>
      </c>
      <c r="C30" s="114" t="s">
        <v>29</v>
      </c>
      <c r="G30" s="106"/>
      <c r="H30" s="107"/>
      <c r="I30" s="108"/>
      <c r="J30" s="87" t="e">
        <f>D35+H31+#REF!</f>
        <v>#REF!</v>
      </c>
      <c r="K30" s="85"/>
      <c r="L30" s="15" t="e">
        <f>#REF!+G30+#REF!</f>
        <v>#REF!</v>
      </c>
      <c r="M30" s="8" t="e">
        <f>F35+I30+#REF!</f>
        <v>#REF!</v>
      </c>
      <c r="N30" s="8" t="e">
        <f>#REF!</f>
        <v>#REF!</v>
      </c>
      <c r="O30" s="9" t="e">
        <f>#REF!</f>
        <v>#REF!</v>
      </c>
      <c r="P30" s="87"/>
      <c r="Q30" s="4"/>
    </row>
    <row r="31" spans="2:19" ht="15" customHeight="1" thickBot="1" x14ac:dyDescent="0.3">
      <c r="B31" s="86"/>
      <c r="C31" s="113"/>
      <c r="G31" s="109"/>
      <c r="H31" s="110"/>
      <c r="I31" s="111"/>
      <c r="J31" s="88"/>
      <c r="K31" s="86"/>
      <c r="L31" s="89" t="e">
        <f>L30/M30</f>
        <v>#REF!</v>
      </c>
      <c r="M31" s="90"/>
      <c r="N31" s="91" t="e">
        <f>N30/O30</f>
        <v>#REF!</v>
      </c>
      <c r="O31" s="92"/>
      <c r="P31" s="88"/>
    </row>
    <row r="32" spans="2:19" ht="15.75" x14ac:dyDescent="0.25">
      <c r="B32" s="85">
        <v>6</v>
      </c>
      <c r="C32" s="128" t="s">
        <v>30</v>
      </c>
      <c r="D32" s="130"/>
      <c r="E32" s="131"/>
      <c r="F32" s="132"/>
      <c r="G32" s="25">
        <v>0</v>
      </c>
      <c r="H32" s="10" t="s">
        <v>12</v>
      </c>
      <c r="I32" s="26">
        <v>3</v>
      </c>
      <c r="J32" s="87" t="e">
        <f>E33+H33+#REF!</f>
        <v>#REF!</v>
      </c>
      <c r="K32" s="85"/>
      <c r="L32" s="11" t="e">
        <f>F33+G32+#REF!</f>
        <v>#REF!</v>
      </c>
      <c r="M32" s="6" t="e">
        <f>F32+I32+#REF!</f>
        <v>#REF!</v>
      </c>
      <c r="N32" s="6" t="e">
        <f>#REF!</f>
        <v>#REF!</v>
      </c>
      <c r="O32" s="7" t="e">
        <f>#REF!</f>
        <v>#REF!</v>
      </c>
      <c r="P32" s="87"/>
    </row>
    <row r="33" spans="2:17" ht="16.5" thickBot="1" x14ac:dyDescent="0.3">
      <c r="B33" s="86"/>
      <c r="C33" s="129"/>
      <c r="D33" s="130"/>
      <c r="E33" s="131"/>
      <c r="F33" s="132"/>
      <c r="G33" s="36"/>
      <c r="H33" s="27">
        <v>0</v>
      </c>
      <c r="I33" s="31"/>
      <c r="J33" s="88"/>
      <c r="K33" s="86"/>
      <c r="L33" s="89" t="e">
        <f>L32/M32</f>
        <v>#REF!</v>
      </c>
      <c r="M33" s="90"/>
      <c r="N33" s="91" t="e">
        <f>N32/O32</f>
        <v>#REF!</v>
      </c>
      <c r="O33" s="92"/>
      <c r="P33" s="88"/>
    </row>
    <row r="34" spans="2:17" ht="19.5" thickBot="1" x14ac:dyDescent="0.3">
      <c r="B34" s="137" t="s">
        <v>35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38"/>
    </row>
    <row r="35" spans="2:17" ht="18.75" x14ac:dyDescent="0.3">
      <c r="B35" s="85">
        <v>7</v>
      </c>
      <c r="C35" s="114" t="s">
        <v>31</v>
      </c>
      <c r="D35" s="60"/>
      <c r="E35" s="61"/>
      <c r="F35" s="60"/>
      <c r="G35" s="149"/>
      <c r="H35" s="149"/>
      <c r="I35" s="150"/>
      <c r="J35" s="87" t="e">
        <f>#REF!+H36+#REF!</f>
        <v>#REF!</v>
      </c>
      <c r="K35" s="85"/>
      <c r="L35" s="15" t="e">
        <f>#REF!+G35+#REF!</f>
        <v>#REF!</v>
      </c>
      <c r="M35" s="8" t="e">
        <f>#REF!+I35+#REF!</f>
        <v>#REF!</v>
      </c>
      <c r="N35" s="8" t="e">
        <f>#REF!</f>
        <v>#REF!</v>
      </c>
      <c r="O35" s="9" t="e">
        <f>#REF!</f>
        <v>#REF!</v>
      </c>
      <c r="P35" s="87"/>
      <c r="Q35" s="4"/>
    </row>
    <row r="36" spans="2:17" ht="15" customHeight="1" thickBot="1" x14ac:dyDescent="0.3">
      <c r="B36" s="86"/>
      <c r="C36" s="113"/>
      <c r="D36" s="60"/>
      <c r="E36" s="60"/>
      <c r="F36" s="60"/>
      <c r="G36" s="131"/>
      <c r="H36" s="131"/>
      <c r="I36" s="132"/>
      <c r="J36" s="88"/>
      <c r="K36" s="86"/>
      <c r="L36" s="89" t="e">
        <f>L35/M35</f>
        <v>#REF!</v>
      </c>
      <c r="M36" s="90"/>
      <c r="N36" s="91" t="e">
        <f>N35/O35</f>
        <v>#REF!</v>
      </c>
      <c r="O36" s="92"/>
      <c r="P36" s="88"/>
    </row>
    <row r="37" spans="2:17" ht="15.75" x14ac:dyDescent="0.25">
      <c r="B37" s="85">
        <v>8</v>
      </c>
      <c r="C37" s="146" t="s">
        <v>32</v>
      </c>
      <c r="D37" s="133"/>
      <c r="E37" s="134"/>
      <c r="F37" s="148"/>
      <c r="G37" s="25">
        <v>0</v>
      </c>
      <c r="H37" s="10" t="s">
        <v>12</v>
      </c>
      <c r="J37" s="87" t="e">
        <f>E38+H38+#REF!</f>
        <v>#REF!</v>
      </c>
      <c r="K37" s="85"/>
      <c r="L37" s="11" t="e">
        <f>D37+G37+#REF!</f>
        <v>#REF!</v>
      </c>
      <c r="M37" s="6" t="e">
        <f>F37+I36+#REF!</f>
        <v>#REF!</v>
      </c>
      <c r="N37" s="6" t="e">
        <f>#REF!</f>
        <v>#REF!</v>
      </c>
      <c r="O37" s="7" t="e">
        <f>#REF!</f>
        <v>#REF!</v>
      </c>
      <c r="P37" s="87"/>
    </row>
    <row r="38" spans="2:17" ht="16.5" thickBot="1" x14ac:dyDescent="0.3">
      <c r="B38" s="86"/>
      <c r="C38" s="147"/>
      <c r="D38" s="130"/>
      <c r="E38" s="131"/>
      <c r="F38" s="132"/>
      <c r="G38" s="36"/>
      <c r="H38" s="27">
        <v>0</v>
      </c>
      <c r="I38" s="31"/>
      <c r="J38" s="88"/>
      <c r="K38" s="86"/>
      <c r="L38" s="89" t="e">
        <f>L37/M37</f>
        <v>#REF!</v>
      </c>
      <c r="M38" s="90"/>
      <c r="N38" s="91" t="e">
        <f>N37/O37</f>
        <v>#REF!</v>
      </c>
      <c r="O38" s="92"/>
      <c r="P38" s="88"/>
    </row>
    <row r="41" spans="2:17" ht="15" customHeight="1" x14ac:dyDescent="0.25">
      <c r="J41" s="17"/>
      <c r="K41" s="17"/>
    </row>
    <row r="53" spans="2:14" ht="18.75" x14ac:dyDescent="0.3">
      <c r="B53" s="17" t="s">
        <v>34</v>
      </c>
      <c r="G53" s="14"/>
      <c r="H53" s="14"/>
      <c r="I53" s="30"/>
      <c r="J53" s="28"/>
      <c r="K53" s="28"/>
      <c r="N53" s="1"/>
    </row>
    <row r="55" spans="2:14" ht="18.75" x14ac:dyDescent="0.3">
      <c r="B55" s="62" t="s">
        <v>33</v>
      </c>
    </row>
  </sheetData>
  <mergeCells count="93">
    <mergeCell ref="B34:P34"/>
    <mergeCell ref="B35:B36"/>
    <mergeCell ref="C35:C36"/>
    <mergeCell ref="J35:J36"/>
    <mergeCell ref="K35:K36"/>
    <mergeCell ref="P35:P36"/>
    <mergeCell ref="L36:M36"/>
    <mergeCell ref="N36:O36"/>
    <mergeCell ref="G35:I36"/>
    <mergeCell ref="B37:B38"/>
    <mergeCell ref="C37:C38"/>
    <mergeCell ref="J37:J38"/>
    <mergeCell ref="K37:K38"/>
    <mergeCell ref="P37:P38"/>
    <mergeCell ref="L38:M38"/>
    <mergeCell ref="N38:O38"/>
    <mergeCell ref="D37:F38"/>
    <mergeCell ref="J16:J17"/>
    <mergeCell ref="K16:K17"/>
    <mergeCell ref="L17:M17"/>
    <mergeCell ref="N17:O17"/>
    <mergeCell ref="B25:B26"/>
    <mergeCell ref="C25:C26"/>
    <mergeCell ref="J25:J26"/>
    <mergeCell ref="K25:K26"/>
    <mergeCell ref="L26:M26"/>
    <mergeCell ref="N26:O26"/>
    <mergeCell ref="B24:P24"/>
    <mergeCell ref="L23:M23"/>
    <mergeCell ref="N23:O23"/>
    <mergeCell ref="C22:C23"/>
    <mergeCell ref="J22:J23"/>
    <mergeCell ref="K22:K23"/>
    <mergeCell ref="P22:P23"/>
    <mergeCell ref="G25:I26"/>
    <mergeCell ref="B32:B33"/>
    <mergeCell ref="C32:C33"/>
    <mergeCell ref="J32:J33"/>
    <mergeCell ref="K32:K33"/>
    <mergeCell ref="P32:P33"/>
    <mergeCell ref="L33:M33"/>
    <mergeCell ref="N33:O33"/>
    <mergeCell ref="D32:F33"/>
    <mergeCell ref="D27:F28"/>
    <mergeCell ref="B29:P29"/>
    <mergeCell ref="Q13:Q14"/>
    <mergeCell ref="B20:B21"/>
    <mergeCell ref="C20:C21"/>
    <mergeCell ref="J20:J21"/>
    <mergeCell ref="K20:K21"/>
    <mergeCell ref="P20:P21"/>
    <mergeCell ref="L21:M21"/>
    <mergeCell ref="N21:O21"/>
    <mergeCell ref="J13:J14"/>
    <mergeCell ref="K13:K14"/>
    <mergeCell ref="L13:M14"/>
    <mergeCell ref="N13:O14"/>
    <mergeCell ref="P13:P14"/>
    <mergeCell ref="G13:I14"/>
    <mergeCell ref="B16:B19"/>
    <mergeCell ref="C16:C19"/>
    <mergeCell ref="B10:D10"/>
    <mergeCell ref="M10:P10"/>
    <mergeCell ref="D11:L11"/>
    <mergeCell ref="P16:P17"/>
    <mergeCell ref="G30:I31"/>
    <mergeCell ref="B27:B28"/>
    <mergeCell ref="C27:C28"/>
    <mergeCell ref="B30:B31"/>
    <mergeCell ref="C30:C31"/>
    <mergeCell ref="N31:O31"/>
    <mergeCell ref="P25:P26"/>
    <mergeCell ref="G16:I17"/>
    <mergeCell ref="J27:J28"/>
    <mergeCell ref="K27:K28"/>
    <mergeCell ref="P27:P28"/>
    <mergeCell ref="L28:M28"/>
    <mergeCell ref="D13:F14"/>
    <mergeCell ref="C13:C14"/>
    <mergeCell ref="B13:B14"/>
    <mergeCell ref="B15:P15"/>
    <mergeCell ref="J30:J31"/>
    <mergeCell ref="K30:K31"/>
    <mergeCell ref="P30:P31"/>
    <mergeCell ref="L31:M31"/>
    <mergeCell ref="N28:O28"/>
    <mergeCell ref="G18:I19"/>
    <mergeCell ref="J18:J19"/>
    <mergeCell ref="K18:K19"/>
    <mergeCell ref="P18:P19"/>
    <mergeCell ref="L19:M19"/>
    <mergeCell ref="N19:O19"/>
    <mergeCell ref="B22:B23"/>
  </mergeCells>
  <pageMargins left="0.17" right="0.17" top="0.17" bottom="0.24" header="0.17" footer="0.19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4" zoomScale="68" zoomScaleNormal="68" workbookViewId="0">
      <selection activeCell="N21" sqref="N21:O21"/>
    </sheetView>
  </sheetViews>
  <sheetFormatPr defaultColWidth="9.140625" defaultRowHeight="15" x14ac:dyDescent="0.25"/>
  <cols>
    <col min="1" max="1" width="3" style="19" customWidth="1"/>
    <col min="2" max="2" width="4.42578125" style="19" customWidth="1"/>
    <col min="3" max="3" width="21" style="19" customWidth="1"/>
    <col min="4" max="9" width="2.7109375" style="20" customWidth="1"/>
    <col min="10" max="10" width="8.7109375" style="21" customWidth="1"/>
    <col min="11" max="11" width="8.5703125" style="21" customWidth="1"/>
    <col min="12" max="12" width="5.42578125" style="19" customWidth="1"/>
    <col min="13" max="13" width="5.140625" style="19" customWidth="1"/>
    <col min="14" max="14" width="6.28515625" style="19" customWidth="1"/>
    <col min="15" max="15" width="7.42578125" style="19" customWidth="1"/>
    <col min="16" max="16" width="12" style="19" customWidth="1"/>
    <col min="17" max="17" width="6.85546875" style="19" customWidth="1"/>
    <col min="18" max="16384" width="9.140625" style="19"/>
  </cols>
  <sheetData>
    <row r="1" spans="1:17" ht="19.5" x14ac:dyDescent="0.25">
      <c r="A1" s="20"/>
      <c r="B1" s="20"/>
      <c r="C1" s="20"/>
      <c r="I1" s="12" t="s">
        <v>6</v>
      </c>
    </row>
    <row r="2" spans="1:17" ht="19.5" x14ac:dyDescent="0.25">
      <c r="A2" s="20"/>
      <c r="B2" s="20"/>
      <c r="C2" s="20"/>
      <c r="I2" s="12" t="s">
        <v>7</v>
      </c>
    </row>
    <row r="3" spans="1:17" ht="19.5" x14ac:dyDescent="0.25">
      <c r="A3" s="20"/>
      <c r="B3" s="20"/>
      <c r="C3" s="20"/>
      <c r="I3" s="29" t="s">
        <v>11</v>
      </c>
    </row>
    <row r="4" spans="1:17" ht="14.25" customHeight="1" x14ac:dyDescent="0.25">
      <c r="A4" s="20"/>
      <c r="B4" s="20"/>
      <c r="C4" s="20"/>
      <c r="I4" s="12" t="s">
        <v>10</v>
      </c>
    </row>
    <row r="5" spans="1:17" ht="24.75" customHeight="1" x14ac:dyDescent="0.25">
      <c r="A5" s="20"/>
      <c r="B5" s="20"/>
      <c r="C5" s="20"/>
      <c r="I5" s="13" t="s">
        <v>8</v>
      </c>
    </row>
    <row r="6" spans="1:17" ht="15" customHeight="1" x14ac:dyDescent="0.25"/>
    <row r="7" spans="1:17" ht="62.25" customHeight="1" x14ac:dyDescent="0.25">
      <c r="A7" s="156" t="s">
        <v>40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8"/>
    </row>
    <row r="8" spans="1:17" ht="13.5" customHeight="1" x14ac:dyDescent="0.25">
      <c r="A8" s="18"/>
      <c r="B8" s="18"/>
      <c r="C8" s="18"/>
      <c r="D8" s="14"/>
      <c r="E8" s="14"/>
      <c r="F8" s="14"/>
      <c r="G8" s="14"/>
      <c r="H8" s="14"/>
      <c r="I8" s="14"/>
      <c r="J8" s="17"/>
      <c r="K8" s="17"/>
      <c r="L8" s="18"/>
      <c r="M8" s="18"/>
      <c r="N8" s="18"/>
      <c r="O8" s="18"/>
      <c r="P8" s="18"/>
      <c r="Q8" s="18"/>
    </row>
    <row r="9" spans="1:17" ht="20.25" customHeight="1" x14ac:dyDescent="0.3">
      <c r="B9" s="103" t="s">
        <v>13</v>
      </c>
      <c r="C9" s="103"/>
      <c r="D9" s="103"/>
      <c r="E9" s="37"/>
      <c r="F9" s="37"/>
      <c r="G9" s="37"/>
      <c r="H9" s="37"/>
      <c r="I9" s="37"/>
      <c r="J9" s="17"/>
      <c r="K9" s="17"/>
      <c r="L9" s="18"/>
      <c r="M9" s="104" t="s">
        <v>14</v>
      </c>
      <c r="N9" s="104"/>
      <c r="O9" s="104"/>
      <c r="P9" s="104"/>
      <c r="Q9" s="24"/>
    </row>
    <row r="10" spans="1:17" ht="20.25" customHeight="1" x14ac:dyDescent="0.3">
      <c r="B10" s="34"/>
      <c r="C10" s="34"/>
      <c r="D10" s="105" t="s">
        <v>23</v>
      </c>
      <c r="E10" s="103"/>
      <c r="F10" s="103"/>
      <c r="G10" s="103"/>
      <c r="H10" s="103"/>
      <c r="I10" s="103"/>
      <c r="J10" s="103"/>
      <c r="K10" s="103"/>
      <c r="L10" s="103"/>
      <c r="M10" s="35"/>
      <c r="N10" s="35"/>
      <c r="O10" s="35"/>
      <c r="P10" s="35"/>
      <c r="Q10" s="24"/>
    </row>
    <row r="11" spans="1:17" ht="13.5" customHeight="1" x14ac:dyDescent="0.3">
      <c r="B11" s="24"/>
      <c r="C11" s="24"/>
      <c r="D11" s="103" t="s">
        <v>24</v>
      </c>
      <c r="E11" s="103"/>
      <c r="F11" s="103"/>
      <c r="G11" s="103"/>
      <c r="H11" s="103"/>
      <c r="I11" s="103"/>
      <c r="J11" s="103"/>
      <c r="K11" s="103"/>
      <c r="L11" s="18"/>
      <c r="P11" s="24"/>
      <c r="Q11" s="24"/>
    </row>
    <row r="12" spans="1:17" ht="23.1" customHeight="1" x14ac:dyDescent="0.25">
      <c r="B12" s="151" t="s">
        <v>0</v>
      </c>
      <c r="C12" s="151" t="s">
        <v>1</v>
      </c>
      <c r="D12" s="151">
        <v>1</v>
      </c>
      <c r="E12" s="151"/>
      <c r="F12" s="151"/>
      <c r="G12" s="151">
        <v>2</v>
      </c>
      <c r="H12" s="151"/>
      <c r="I12" s="151"/>
      <c r="J12" s="151" t="s">
        <v>4</v>
      </c>
      <c r="K12" s="151" t="s">
        <v>9</v>
      </c>
      <c r="L12" s="151" t="s">
        <v>5</v>
      </c>
      <c r="M12" s="151"/>
      <c r="N12" s="151" t="s">
        <v>3</v>
      </c>
      <c r="O12" s="151"/>
      <c r="P12" s="151" t="s">
        <v>2</v>
      </c>
      <c r="Q12" s="155"/>
    </row>
    <row r="13" spans="1:17" ht="23.1" customHeight="1" x14ac:dyDescent="0.25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5"/>
    </row>
    <row r="14" spans="1:17" ht="19.5" customHeight="1" thickBot="1" x14ac:dyDescent="0.3">
      <c r="B14" s="160" t="s">
        <v>37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/>
    </row>
    <row r="15" spans="1:17" s="64" customFormat="1" ht="23.1" customHeight="1" x14ac:dyDescent="0.3">
      <c r="B15" s="151">
        <v>1</v>
      </c>
      <c r="C15" s="151" t="s">
        <v>16</v>
      </c>
      <c r="D15" s="65"/>
      <c r="E15" s="65"/>
      <c r="F15" s="65"/>
      <c r="G15" s="49">
        <v>1</v>
      </c>
      <c r="H15" s="45" t="s">
        <v>12</v>
      </c>
      <c r="I15" s="45">
        <v>3</v>
      </c>
      <c r="J15" s="151">
        <v>0</v>
      </c>
      <c r="K15" s="151">
        <v>0</v>
      </c>
      <c r="L15" s="44">
        <v>1</v>
      </c>
      <c r="M15" s="44">
        <v>3</v>
      </c>
      <c r="N15" s="44">
        <v>82</v>
      </c>
      <c r="O15" s="44">
        <v>94</v>
      </c>
      <c r="P15" s="151">
        <v>8</v>
      </c>
      <c r="Q15" s="66"/>
    </row>
    <row r="16" spans="1:17" s="64" customFormat="1" ht="23.1" customHeight="1" thickBot="1" x14ac:dyDescent="0.35">
      <c r="B16" s="151"/>
      <c r="C16" s="151"/>
      <c r="D16" s="65"/>
      <c r="E16" s="65"/>
      <c r="F16" s="65"/>
      <c r="G16" s="50"/>
      <c r="H16" s="47">
        <v>0</v>
      </c>
      <c r="I16" s="47"/>
      <c r="J16" s="151"/>
      <c r="K16" s="151"/>
      <c r="L16" s="152">
        <f>L15/3</f>
        <v>0.33333333333333331</v>
      </c>
      <c r="M16" s="152"/>
      <c r="N16" s="153">
        <f>N15/94</f>
        <v>0.87234042553191493</v>
      </c>
      <c r="O16" s="153"/>
      <c r="P16" s="151"/>
      <c r="Q16" s="66"/>
    </row>
    <row r="17" spans="2:17" s="64" customFormat="1" ht="23.1" customHeight="1" x14ac:dyDescent="0.3">
      <c r="B17" s="151"/>
      <c r="C17" s="151" t="s">
        <v>44</v>
      </c>
      <c r="D17" s="49">
        <v>3</v>
      </c>
      <c r="E17" s="45" t="s">
        <v>12</v>
      </c>
      <c r="F17" s="45">
        <v>1</v>
      </c>
      <c r="G17" s="154"/>
      <c r="H17" s="154"/>
      <c r="I17" s="154"/>
      <c r="J17" s="151">
        <v>3</v>
      </c>
      <c r="K17" s="151">
        <v>1</v>
      </c>
      <c r="L17" s="44">
        <v>3</v>
      </c>
      <c r="M17" s="44">
        <v>1</v>
      </c>
      <c r="N17" s="44">
        <v>94</v>
      </c>
      <c r="O17" s="44">
        <v>82</v>
      </c>
      <c r="P17" s="151">
        <v>7</v>
      </c>
      <c r="Q17" s="66"/>
    </row>
    <row r="18" spans="2:17" s="64" customFormat="1" ht="23.1" customHeight="1" thickBot="1" x14ac:dyDescent="0.35">
      <c r="B18" s="151"/>
      <c r="C18" s="151"/>
      <c r="D18" s="50"/>
      <c r="E18" s="47">
        <v>3</v>
      </c>
      <c r="F18" s="47"/>
      <c r="G18" s="154"/>
      <c r="H18" s="154"/>
      <c r="I18" s="154"/>
      <c r="J18" s="151"/>
      <c r="K18" s="151"/>
      <c r="L18" s="152">
        <f>L17/1</f>
        <v>3</v>
      </c>
      <c r="M18" s="152"/>
      <c r="N18" s="153">
        <f>N17/82</f>
        <v>1.1463414634146341</v>
      </c>
      <c r="O18" s="153"/>
      <c r="P18" s="151"/>
      <c r="Q18" s="66"/>
    </row>
    <row r="19" spans="2:17" s="64" customFormat="1" ht="22.9" customHeight="1" thickBot="1" x14ac:dyDescent="0.35">
      <c r="B19" s="151" t="s">
        <v>42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66"/>
    </row>
    <row r="20" spans="2:17" s="64" customFormat="1" ht="22.9" customHeight="1" x14ac:dyDescent="0.3">
      <c r="B20" s="151">
        <v>2</v>
      </c>
      <c r="C20" s="151" t="s">
        <v>45</v>
      </c>
      <c r="D20" s="154"/>
      <c r="E20" s="154"/>
      <c r="F20" s="154"/>
      <c r="G20" s="49">
        <v>3</v>
      </c>
      <c r="H20" s="45" t="s">
        <v>12</v>
      </c>
      <c r="I20" s="45">
        <v>2</v>
      </c>
      <c r="J20" s="151">
        <v>2</v>
      </c>
      <c r="K20" s="151">
        <v>1</v>
      </c>
      <c r="L20" s="44">
        <v>3</v>
      </c>
      <c r="M20" s="44">
        <v>2</v>
      </c>
      <c r="N20" s="78">
        <v>105</v>
      </c>
      <c r="O20" s="44">
        <v>81</v>
      </c>
      <c r="P20" s="151">
        <v>5</v>
      </c>
      <c r="Q20" s="66"/>
    </row>
    <row r="21" spans="2:17" s="64" customFormat="1" ht="23.1" customHeight="1" thickBot="1" x14ac:dyDescent="0.35">
      <c r="B21" s="151"/>
      <c r="C21" s="151"/>
      <c r="D21" s="154"/>
      <c r="E21" s="154"/>
      <c r="F21" s="154"/>
      <c r="G21" s="50"/>
      <c r="H21" s="47">
        <v>2</v>
      </c>
      <c r="I21" s="47"/>
      <c r="J21" s="151"/>
      <c r="K21" s="151"/>
      <c r="L21" s="152">
        <f>L20/2</f>
        <v>1.5</v>
      </c>
      <c r="M21" s="152"/>
      <c r="N21" s="153">
        <f>N20/81</f>
        <v>1.2962962962962963</v>
      </c>
      <c r="O21" s="153"/>
      <c r="P21" s="151"/>
      <c r="Q21" s="66"/>
    </row>
    <row r="22" spans="2:17" s="64" customFormat="1" ht="22.9" customHeight="1" x14ac:dyDescent="0.3">
      <c r="B22" s="151"/>
      <c r="C22" s="151" t="s">
        <v>46</v>
      </c>
      <c r="D22" s="49">
        <v>2</v>
      </c>
      <c r="E22" s="45" t="s">
        <v>12</v>
      </c>
      <c r="F22" s="45">
        <v>3</v>
      </c>
      <c r="G22" s="65"/>
      <c r="H22" s="158"/>
      <c r="I22" s="158"/>
      <c r="J22" s="151">
        <v>1</v>
      </c>
      <c r="K22" s="151">
        <v>0</v>
      </c>
      <c r="L22" s="44">
        <v>2</v>
      </c>
      <c r="M22" s="44">
        <v>3</v>
      </c>
      <c r="N22" s="44">
        <v>81</v>
      </c>
      <c r="O22" s="44">
        <v>105</v>
      </c>
      <c r="P22" s="151">
        <v>6</v>
      </c>
      <c r="Q22" s="66"/>
    </row>
    <row r="23" spans="2:17" s="64" customFormat="1" ht="23.1" customHeight="1" thickBot="1" x14ac:dyDescent="0.35">
      <c r="B23" s="151"/>
      <c r="C23" s="151"/>
      <c r="D23" s="50"/>
      <c r="E23" s="47">
        <v>1</v>
      </c>
      <c r="F23" s="47"/>
      <c r="G23" s="65"/>
      <c r="H23" s="158"/>
      <c r="I23" s="158"/>
      <c r="J23" s="151"/>
      <c r="K23" s="151"/>
      <c r="L23" s="152">
        <f>L22/3</f>
        <v>0.66666666666666663</v>
      </c>
      <c r="M23" s="152"/>
      <c r="N23" s="153">
        <f>N22/105</f>
        <v>0.77142857142857146</v>
      </c>
      <c r="O23" s="153"/>
      <c r="P23" s="151"/>
      <c r="Q23" s="66"/>
    </row>
    <row r="24" spans="2:17" s="64" customFormat="1" ht="23.1" customHeight="1" thickBot="1" x14ac:dyDescent="0.35">
      <c r="B24" s="151" t="s">
        <v>41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66"/>
    </row>
    <row r="25" spans="2:17" s="64" customFormat="1" ht="23.1" customHeight="1" x14ac:dyDescent="0.3">
      <c r="B25" s="151">
        <v>3</v>
      </c>
      <c r="C25" s="151" t="s">
        <v>47</v>
      </c>
      <c r="D25" s="67">
        <v>0</v>
      </c>
      <c r="E25" s="67" t="s">
        <v>12</v>
      </c>
      <c r="F25" s="67">
        <v>3</v>
      </c>
      <c r="G25" s="49">
        <v>3</v>
      </c>
      <c r="H25" s="45" t="s">
        <v>12</v>
      </c>
      <c r="I25" s="45">
        <v>0</v>
      </c>
      <c r="J25" s="151">
        <v>3</v>
      </c>
      <c r="K25" s="151">
        <v>1</v>
      </c>
      <c r="L25" s="44">
        <v>3</v>
      </c>
      <c r="M25" s="44">
        <v>0</v>
      </c>
      <c r="N25" s="44">
        <v>75</v>
      </c>
      <c r="O25" s="44">
        <v>57</v>
      </c>
      <c r="P25" s="151">
        <v>3</v>
      </c>
      <c r="Q25" s="66"/>
    </row>
    <row r="26" spans="2:17" s="64" customFormat="1" ht="23.1" customHeight="1" thickBot="1" x14ac:dyDescent="0.35">
      <c r="B26" s="151"/>
      <c r="C26" s="151"/>
      <c r="D26" s="67"/>
      <c r="E26" s="67">
        <v>0</v>
      </c>
      <c r="F26" s="67"/>
      <c r="G26" s="50"/>
      <c r="H26" s="47">
        <v>3</v>
      </c>
      <c r="I26" s="47"/>
      <c r="J26" s="151"/>
      <c r="K26" s="151"/>
      <c r="L26" s="152">
        <v>3</v>
      </c>
      <c r="M26" s="152"/>
      <c r="N26" s="153">
        <f>N25/57</f>
        <v>1.3157894736842106</v>
      </c>
      <c r="O26" s="153"/>
      <c r="P26" s="151"/>
      <c r="Q26" s="66"/>
    </row>
    <row r="27" spans="2:17" s="64" customFormat="1" ht="23.1" customHeight="1" x14ac:dyDescent="0.3">
      <c r="B27" s="151"/>
      <c r="C27" s="151" t="s">
        <v>39</v>
      </c>
      <c r="D27" s="49">
        <v>0</v>
      </c>
      <c r="E27" s="45" t="s">
        <v>12</v>
      </c>
      <c r="F27" s="45">
        <v>3</v>
      </c>
      <c r="G27" s="154"/>
      <c r="H27" s="154"/>
      <c r="I27" s="154"/>
      <c r="J27" s="151">
        <v>0</v>
      </c>
      <c r="K27" s="151">
        <v>0</v>
      </c>
      <c r="L27" s="44">
        <v>0</v>
      </c>
      <c r="M27" s="44">
        <v>3</v>
      </c>
      <c r="N27" s="44">
        <v>57</v>
      </c>
      <c r="O27" s="44">
        <v>75</v>
      </c>
      <c r="P27" s="151">
        <v>4</v>
      </c>
      <c r="Q27" s="66"/>
    </row>
    <row r="28" spans="2:17" s="64" customFormat="1" ht="23.1" customHeight="1" thickBot="1" x14ac:dyDescent="0.35">
      <c r="B28" s="151"/>
      <c r="C28" s="151"/>
      <c r="D28" s="50"/>
      <c r="E28" s="47">
        <v>0</v>
      </c>
      <c r="F28" s="47"/>
      <c r="G28" s="154"/>
      <c r="H28" s="154"/>
      <c r="I28" s="154"/>
      <c r="J28" s="151"/>
      <c r="K28" s="151"/>
      <c r="L28" s="152">
        <f>L27/3</f>
        <v>0</v>
      </c>
      <c r="M28" s="152"/>
      <c r="N28" s="153">
        <f>N27/75</f>
        <v>0.76</v>
      </c>
      <c r="O28" s="153"/>
      <c r="P28" s="151"/>
      <c r="Q28" s="66"/>
    </row>
    <row r="29" spans="2:17" s="64" customFormat="1" ht="23.1" customHeight="1" thickBot="1" x14ac:dyDescent="0.35">
      <c r="B29" s="151" t="s">
        <v>38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66"/>
    </row>
    <row r="30" spans="2:17" s="64" customFormat="1" ht="23.1" customHeight="1" x14ac:dyDescent="0.3">
      <c r="B30" s="151">
        <v>4</v>
      </c>
      <c r="C30" s="151" t="s">
        <v>48</v>
      </c>
      <c r="D30" s="154" t="s">
        <v>12</v>
      </c>
      <c r="E30" s="154"/>
      <c r="F30" s="154"/>
      <c r="G30" s="49">
        <v>3</v>
      </c>
      <c r="H30" s="45" t="s">
        <v>12</v>
      </c>
      <c r="I30" s="45">
        <v>1</v>
      </c>
      <c r="J30" s="151">
        <v>3</v>
      </c>
      <c r="K30" s="151">
        <v>1</v>
      </c>
      <c r="L30" s="44">
        <v>3</v>
      </c>
      <c r="M30" s="44">
        <v>1</v>
      </c>
      <c r="N30" s="44">
        <v>107</v>
      </c>
      <c r="O30" s="44">
        <v>96</v>
      </c>
      <c r="P30" s="151">
        <v>1</v>
      </c>
      <c r="Q30" s="66"/>
    </row>
    <row r="31" spans="2:17" s="64" customFormat="1" ht="23.1" customHeight="1" thickBot="1" x14ac:dyDescent="0.35">
      <c r="B31" s="151"/>
      <c r="C31" s="151"/>
      <c r="D31" s="154"/>
      <c r="E31" s="154"/>
      <c r="F31" s="154"/>
      <c r="G31" s="50"/>
      <c r="H31" s="47">
        <v>3</v>
      </c>
      <c r="I31" s="47"/>
      <c r="J31" s="151"/>
      <c r="K31" s="151"/>
      <c r="L31" s="152">
        <v>3</v>
      </c>
      <c r="M31" s="152"/>
      <c r="N31" s="153">
        <f>N30/96</f>
        <v>1.1145833333333333</v>
      </c>
      <c r="O31" s="153"/>
      <c r="P31" s="151"/>
      <c r="Q31" s="66"/>
    </row>
    <row r="32" spans="2:17" s="64" customFormat="1" ht="23.1" customHeight="1" x14ac:dyDescent="0.3">
      <c r="B32" s="151"/>
      <c r="C32" s="151" t="s">
        <v>49</v>
      </c>
      <c r="D32" s="49">
        <v>1</v>
      </c>
      <c r="E32" s="45" t="s">
        <v>12</v>
      </c>
      <c r="F32" s="45">
        <v>3</v>
      </c>
      <c r="G32" s="154">
        <v>0</v>
      </c>
      <c r="H32" s="154"/>
      <c r="I32" s="154"/>
      <c r="J32" s="151">
        <v>0</v>
      </c>
      <c r="K32" s="151">
        <v>0</v>
      </c>
      <c r="L32" s="44">
        <v>1</v>
      </c>
      <c r="M32" s="44">
        <v>3</v>
      </c>
      <c r="N32" s="44">
        <v>96</v>
      </c>
      <c r="O32" s="44">
        <v>107</v>
      </c>
      <c r="P32" s="151">
        <v>2</v>
      </c>
      <c r="Q32" s="66"/>
    </row>
    <row r="33" spans="2:19" s="64" customFormat="1" ht="23.1" customHeight="1" thickBot="1" x14ac:dyDescent="0.35">
      <c r="B33" s="151"/>
      <c r="C33" s="151"/>
      <c r="D33" s="50"/>
      <c r="E33" s="47">
        <v>0</v>
      </c>
      <c r="F33" s="47"/>
      <c r="G33" s="154"/>
      <c r="H33" s="154"/>
      <c r="I33" s="154"/>
      <c r="J33" s="151"/>
      <c r="K33" s="151"/>
      <c r="L33" s="152">
        <v>0</v>
      </c>
      <c r="M33" s="152"/>
      <c r="N33" s="153">
        <f>N32/107</f>
        <v>0.89719626168224298</v>
      </c>
      <c r="O33" s="153"/>
      <c r="P33" s="151"/>
      <c r="Q33" s="66"/>
    </row>
    <row r="34" spans="2:19" ht="23.1" customHeight="1" x14ac:dyDescent="0.25">
      <c r="Q34" s="3"/>
    </row>
    <row r="35" spans="2:19" ht="23.1" customHeight="1" x14ac:dyDescent="0.3">
      <c r="B35" s="17" t="s">
        <v>15</v>
      </c>
      <c r="G35" s="14"/>
      <c r="H35" s="14"/>
      <c r="I35" s="30"/>
      <c r="J35" s="28"/>
      <c r="K35" s="28"/>
      <c r="N35" s="1"/>
      <c r="Q35" s="23"/>
      <c r="R35" s="5"/>
      <c r="S35" s="23"/>
    </row>
    <row r="36" spans="2:19" ht="18.75" x14ac:dyDescent="0.3">
      <c r="B36" s="19" t="s">
        <v>21</v>
      </c>
      <c r="D36" s="20" t="s">
        <v>22</v>
      </c>
      <c r="G36" s="57" t="s">
        <v>43</v>
      </c>
    </row>
    <row r="38" spans="2:19" ht="15" customHeight="1" x14ac:dyDescent="0.25"/>
    <row r="39" spans="2:19" ht="23.1" customHeight="1" x14ac:dyDescent="0.25">
      <c r="Q39" s="22"/>
      <c r="R39" s="5"/>
    </row>
    <row r="40" spans="2:19" ht="23.1" customHeight="1" x14ac:dyDescent="0.25">
      <c r="J40" s="17"/>
      <c r="K40" s="17"/>
    </row>
    <row r="41" spans="2:19" ht="18" customHeight="1" x14ac:dyDescent="0.25"/>
    <row r="43" spans="2:19" ht="18.75" x14ac:dyDescent="0.3">
      <c r="Q43" s="4"/>
    </row>
    <row r="44" spans="2:19" ht="15" customHeight="1" x14ac:dyDescent="0.25"/>
  </sheetData>
  <mergeCells count="77">
    <mergeCell ref="B14:P14"/>
    <mergeCell ref="J32:J33"/>
    <mergeCell ref="K32:K33"/>
    <mergeCell ref="P32:P33"/>
    <mergeCell ref="L33:M33"/>
    <mergeCell ref="N33:O33"/>
    <mergeCell ref="B25:B28"/>
    <mergeCell ref="G27:I28"/>
    <mergeCell ref="B30:B33"/>
    <mergeCell ref="D30:F31"/>
    <mergeCell ref="C27:C28"/>
    <mergeCell ref="C30:C31"/>
    <mergeCell ref="C32:C33"/>
    <mergeCell ref="G32:I33"/>
    <mergeCell ref="J22:J23"/>
    <mergeCell ref="K22:K23"/>
    <mergeCell ref="P22:P23"/>
    <mergeCell ref="L23:M23"/>
    <mergeCell ref="N23:O23"/>
    <mergeCell ref="B20:B23"/>
    <mergeCell ref="D20:F21"/>
    <mergeCell ref="H22:I23"/>
    <mergeCell ref="C22:C23"/>
    <mergeCell ref="D11:K11"/>
    <mergeCell ref="B19:P19"/>
    <mergeCell ref="B29:P29"/>
    <mergeCell ref="B24:P24"/>
    <mergeCell ref="C20:C21"/>
    <mergeCell ref="J20:J21"/>
    <mergeCell ref="K20:K21"/>
    <mergeCell ref="P20:P21"/>
    <mergeCell ref="L21:M21"/>
    <mergeCell ref="N21:O21"/>
    <mergeCell ref="J15:J16"/>
    <mergeCell ref="K15:K16"/>
    <mergeCell ref="P15:P16"/>
    <mergeCell ref="L16:M16"/>
    <mergeCell ref="N16:O16"/>
    <mergeCell ref="P30:P31"/>
    <mergeCell ref="L31:M31"/>
    <mergeCell ref="N31:O31"/>
    <mergeCell ref="C25:C26"/>
    <mergeCell ref="J25:J26"/>
    <mergeCell ref="K25:K26"/>
    <mergeCell ref="P25:P26"/>
    <mergeCell ref="L26:M26"/>
    <mergeCell ref="N26:O26"/>
    <mergeCell ref="P27:P28"/>
    <mergeCell ref="L28:M28"/>
    <mergeCell ref="N28:O28"/>
    <mergeCell ref="J27:J28"/>
    <mergeCell ref="K27:K28"/>
    <mergeCell ref="J30:J31"/>
    <mergeCell ref="K30:K31"/>
    <mergeCell ref="B15:B18"/>
    <mergeCell ref="Q12:Q13"/>
    <mergeCell ref="A7:P7"/>
    <mergeCell ref="B9:D9"/>
    <mergeCell ref="M9:P9"/>
    <mergeCell ref="D10:L10"/>
    <mergeCell ref="B12:B13"/>
    <mergeCell ref="C12:C13"/>
    <mergeCell ref="D12:F13"/>
    <mergeCell ref="G12:I13"/>
    <mergeCell ref="J12:J13"/>
    <mergeCell ref="K12:K13"/>
    <mergeCell ref="L12:M13"/>
    <mergeCell ref="N12:O13"/>
    <mergeCell ref="P12:P13"/>
    <mergeCell ref="C15:C16"/>
    <mergeCell ref="C17:C18"/>
    <mergeCell ref="J17:J18"/>
    <mergeCell ref="K17:K18"/>
    <mergeCell ref="P17:P18"/>
    <mergeCell ref="L18:M18"/>
    <mergeCell ref="N18:O18"/>
    <mergeCell ref="G17:I18"/>
  </mergeCells>
  <pageMargins left="0" right="0.15748031496062992" top="0.15748031496062992" bottom="0.23622047244094491" header="0.15748031496062992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59" zoomScaleNormal="59" workbookViewId="0">
      <selection activeCell="G16" sqref="G16:I17"/>
    </sheetView>
  </sheetViews>
  <sheetFormatPr defaultColWidth="9.140625" defaultRowHeight="15" x14ac:dyDescent="0.25"/>
  <cols>
    <col min="1" max="1" width="3" style="19" customWidth="1"/>
    <col min="2" max="2" width="4.42578125" style="19" customWidth="1"/>
    <col min="3" max="3" width="23.140625" style="19" customWidth="1"/>
    <col min="4" max="9" width="2.7109375" style="20" customWidth="1"/>
    <col min="10" max="10" width="8.7109375" style="21" customWidth="1"/>
    <col min="11" max="11" width="8.5703125" style="21" customWidth="1"/>
    <col min="12" max="12" width="5.42578125" style="19" customWidth="1"/>
    <col min="13" max="13" width="5.140625" style="19" customWidth="1"/>
    <col min="14" max="14" width="5.28515625" style="19" customWidth="1"/>
    <col min="15" max="15" width="4.7109375" style="19" customWidth="1"/>
    <col min="16" max="16" width="12" style="19" customWidth="1"/>
    <col min="17" max="17" width="6.85546875" style="19" customWidth="1"/>
    <col min="18" max="16384" width="9.140625" style="19"/>
  </cols>
  <sheetData>
    <row r="1" spans="1:17" ht="19.5" x14ac:dyDescent="0.25">
      <c r="A1" s="20"/>
      <c r="B1" s="20"/>
      <c r="C1" s="20"/>
      <c r="I1" s="12" t="s">
        <v>6</v>
      </c>
    </row>
    <row r="2" spans="1:17" ht="19.5" x14ac:dyDescent="0.25">
      <c r="A2" s="20"/>
      <c r="B2" s="20"/>
      <c r="C2" s="20"/>
      <c r="I2" s="12" t="s">
        <v>7</v>
      </c>
    </row>
    <row r="3" spans="1:17" ht="19.5" x14ac:dyDescent="0.25">
      <c r="A3" s="20"/>
      <c r="B3" s="20"/>
      <c r="C3" s="20"/>
      <c r="I3" s="29" t="s">
        <v>11</v>
      </c>
    </row>
    <row r="4" spans="1:17" ht="19.5" x14ac:dyDescent="0.25">
      <c r="A4" s="20"/>
      <c r="B4" s="20"/>
      <c r="C4" s="20"/>
      <c r="I4" s="12" t="s">
        <v>10</v>
      </c>
    </row>
    <row r="5" spans="1:17" ht="27" x14ac:dyDescent="0.25">
      <c r="A5" s="20"/>
      <c r="B5" s="20"/>
      <c r="C5" s="20"/>
      <c r="I5" s="13" t="s">
        <v>8</v>
      </c>
    </row>
    <row r="7" spans="1:17" ht="91.5" customHeight="1" x14ac:dyDescent="0.25">
      <c r="A7" s="156" t="s">
        <v>61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8"/>
    </row>
    <row r="8" spans="1:17" s="156" customFormat="1" ht="20.25" x14ac:dyDescent="0.25"/>
    <row r="9" spans="1:17" ht="18.75" hidden="1" x14ac:dyDescent="0.25">
      <c r="A9" s="18"/>
      <c r="B9" s="18"/>
      <c r="C9" s="18"/>
      <c r="D9" s="14"/>
      <c r="E9" s="14"/>
      <c r="F9" s="14"/>
      <c r="G9" s="14"/>
      <c r="H9" s="14"/>
      <c r="I9" s="14"/>
      <c r="J9" s="17"/>
      <c r="K9" s="17"/>
      <c r="L9" s="18"/>
      <c r="M9" s="18"/>
      <c r="N9" s="18"/>
      <c r="O9" s="18"/>
      <c r="P9" s="18"/>
      <c r="Q9" s="18"/>
    </row>
    <row r="10" spans="1:17" ht="18.75" x14ac:dyDescent="0.3">
      <c r="B10" s="103" t="s">
        <v>13</v>
      </c>
      <c r="C10" s="103"/>
      <c r="D10" s="103"/>
      <c r="E10" s="59"/>
      <c r="F10" s="59"/>
      <c r="G10" s="59"/>
      <c r="H10" s="59"/>
      <c r="I10" s="59"/>
      <c r="J10" s="17"/>
      <c r="K10" s="17"/>
      <c r="L10" s="18"/>
      <c r="M10" s="104" t="s">
        <v>14</v>
      </c>
      <c r="N10" s="104"/>
      <c r="O10" s="104"/>
      <c r="P10" s="104"/>
      <c r="Q10" s="24"/>
    </row>
    <row r="11" spans="1:17" ht="18.75" x14ac:dyDescent="0.3">
      <c r="B11" s="59"/>
      <c r="C11" s="59"/>
      <c r="D11" s="105" t="s">
        <v>23</v>
      </c>
      <c r="E11" s="103"/>
      <c r="F11" s="103"/>
      <c r="G11" s="103"/>
      <c r="H11" s="103"/>
      <c r="I11" s="103"/>
      <c r="J11" s="103"/>
      <c r="K11" s="103"/>
      <c r="L11" s="103"/>
      <c r="M11" s="58"/>
      <c r="N11" s="58"/>
      <c r="O11" s="58"/>
      <c r="P11" s="58"/>
      <c r="Q11" s="24"/>
    </row>
    <row r="12" spans="1:17" ht="18.75" x14ac:dyDescent="0.3">
      <c r="B12" s="24"/>
      <c r="C12" s="24"/>
      <c r="D12" s="103" t="s">
        <v>24</v>
      </c>
      <c r="E12" s="103"/>
      <c r="F12" s="103"/>
      <c r="G12" s="103"/>
      <c r="H12" s="103"/>
      <c r="I12" s="103"/>
      <c r="J12" s="103"/>
      <c r="K12" s="103"/>
      <c r="L12" s="18"/>
      <c r="P12" s="24"/>
      <c r="Q12" s="24"/>
    </row>
    <row r="13" spans="1:17" x14ac:dyDescent="0.25">
      <c r="B13" s="151" t="s">
        <v>0</v>
      </c>
      <c r="C13" s="151" t="s">
        <v>1</v>
      </c>
      <c r="D13" s="151">
        <v>1</v>
      </c>
      <c r="E13" s="151"/>
      <c r="F13" s="151"/>
      <c r="G13" s="151">
        <v>2</v>
      </c>
      <c r="H13" s="151"/>
      <c r="I13" s="151"/>
      <c r="J13" s="151" t="s">
        <v>4</v>
      </c>
      <c r="K13" s="151" t="s">
        <v>9</v>
      </c>
      <c r="L13" s="151" t="s">
        <v>5</v>
      </c>
      <c r="M13" s="151"/>
      <c r="N13" s="151" t="s">
        <v>3</v>
      </c>
      <c r="O13" s="151"/>
      <c r="P13" s="151" t="s">
        <v>2</v>
      </c>
      <c r="Q13" s="155"/>
    </row>
    <row r="14" spans="1:17" x14ac:dyDescent="0.25"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5"/>
    </row>
    <row r="15" spans="1:17" ht="19.5" customHeight="1" thickBot="1" x14ac:dyDescent="0.3">
      <c r="B15" s="160" t="s">
        <v>72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2"/>
    </row>
    <row r="16" spans="1:17" s="64" customFormat="1" ht="18.75" x14ac:dyDescent="0.3">
      <c r="B16" s="151">
        <v>1</v>
      </c>
      <c r="C16" s="151" t="s">
        <v>53</v>
      </c>
      <c r="D16" s="65"/>
      <c r="E16" s="65"/>
      <c r="F16" s="65"/>
      <c r="G16" s="49">
        <v>0</v>
      </c>
      <c r="H16" s="45" t="s">
        <v>12</v>
      </c>
      <c r="I16" s="45">
        <v>3</v>
      </c>
      <c r="J16" s="151">
        <v>0</v>
      </c>
      <c r="K16" s="151">
        <v>0</v>
      </c>
      <c r="L16" s="44">
        <v>0</v>
      </c>
      <c r="M16" s="44">
        <v>3</v>
      </c>
      <c r="N16" s="44">
        <v>52</v>
      </c>
      <c r="O16" s="44">
        <v>75</v>
      </c>
      <c r="P16" s="151">
        <v>10</v>
      </c>
      <c r="Q16" s="66"/>
    </row>
    <row r="17" spans="2:17" s="64" customFormat="1" ht="19.5" thickBot="1" x14ac:dyDescent="0.35">
      <c r="B17" s="151"/>
      <c r="C17" s="151"/>
      <c r="D17" s="65"/>
      <c r="E17" s="65"/>
      <c r="F17" s="65"/>
      <c r="G17" s="50"/>
      <c r="H17" s="47">
        <v>0</v>
      </c>
      <c r="I17" s="47"/>
      <c r="J17" s="151"/>
      <c r="K17" s="151"/>
      <c r="L17" s="152">
        <f>L16/3</f>
        <v>0</v>
      </c>
      <c r="M17" s="152"/>
      <c r="N17" s="153">
        <f>N16/75</f>
        <v>0.69333333333333336</v>
      </c>
      <c r="O17" s="153"/>
      <c r="P17" s="151"/>
      <c r="Q17" s="66"/>
    </row>
    <row r="18" spans="2:17" s="64" customFormat="1" ht="18.75" x14ac:dyDescent="0.3">
      <c r="B18" s="151"/>
      <c r="C18" s="151" t="s">
        <v>54</v>
      </c>
      <c r="D18" s="49">
        <v>3</v>
      </c>
      <c r="E18" s="45" t="s">
        <v>12</v>
      </c>
      <c r="F18" s="45">
        <v>0</v>
      </c>
      <c r="G18" s="154"/>
      <c r="H18" s="154"/>
      <c r="I18" s="154"/>
      <c r="J18" s="151">
        <v>3</v>
      </c>
      <c r="K18" s="151">
        <v>1</v>
      </c>
      <c r="L18" s="44">
        <v>3</v>
      </c>
      <c r="M18" s="44">
        <v>0</v>
      </c>
      <c r="N18" s="44">
        <v>75</v>
      </c>
      <c r="O18" s="44">
        <v>52</v>
      </c>
      <c r="P18" s="151">
        <v>9</v>
      </c>
      <c r="Q18" s="66"/>
    </row>
    <row r="19" spans="2:17" s="64" customFormat="1" ht="19.5" thickBot="1" x14ac:dyDescent="0.35">
      <c r="B19" s="151"/>
      <c r="C19" s="151"/>
      <c r="D19" s="50"/>
      <c r="E19" s="47">
        <v>3</v>
      </c>
      <c r="F19" s="47"/>
      <c r="G19" s="154"/>
      <c r="H19" s="154"/>
      <c r="I19" s="154"/>
      <c r="J19" s="151"/>
      <c r="K19" s="151"/>
      <c r="L19" s="152">
        <v>3</v>
      </c>
      <c r="M19" s="152"/>
      <c r="N19" s="153">
        <f>N18/52</f>
        <v>1.4423076923076923</v>
      </c>
      <c r="O19" s="153"/>
      <c r="P19" s="151"/>
      <c r="Q19" s="66"/>
    </row>
    <row r="20" spans="2:17" s="64" customFormat="1" ht="19.5" thickBot="1" x14ac:dyDescent="0.35">
      <c r="B20" s="151" t="s">
        <v>50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66"/>
    </row>
    <row r="21" spans="2:17" s="64" customFormat="1" ht="18.75" x14ac:dyDescent="0.3">
      <c r="B21" s="151">
        <v>2</v>
      </c>
      <c r="C21" s="151" t="s">
        <v>55</v>
      </c>
      <c r="D21" s="154"/>
      <c r="E21" s="154"/>
      <c r="F21" s="154"/>
      <c r="G21" s="49">
        <v>0</v>
      </c>
      <c r="H21" s="45" t="s">
        <v>12</v>
      </c>
      <c r="I21" s="45">
        <v>3</v>
      </c>
      <c r="J21" s="151">
        <v>0</v>
      </c>
      <c r="K21" s="151">
        <v>0</v>
      </c>
      <c r="L21" s="44">
        <v>0</v>
      </c>
      <c r="M21" s="44">
        <v>3</v>
      </c>
      <c r="N21" s="44">
        <v>40</v>
      </c>
      <c r="O21" s="44">
        <v>75</v>
      </c>
      <c r="P21" s="151">
        <v>12</v>
      </c>
      <c r="Q21" s="66"/>
    </row>
    <row r="22" spans="2:17" s="64" customFormat="1" ht="19.5" thickBot="1" x14ac:dyDescent="0.35">
      <c r="B22" s="151"/>
      <c r="C22" s="151"/>
      <c r="D22" s="154"/>
      <c r="E22" s="154"/>
      <c r="F22" s="154"/>
      <c r="G22" s="50"/>
      <c r="H22" s="47">
        <v>0</v>
      </c>
      <c r="I22" s="47"/>
      <c r="J22" s="151"/>
      <c r="K22" s="151"/>
      <c r="L22" s="152">
        <v>0</v>
      </c>
      <c r="M22" s="152"/>
      <c r="N22" s="153">
        <f>N21/75</f>
        <v>0.53333333333333333</v>
      </c>
      <c r="O22" s="153"/>
      <c r="P22" s="151"/>
      <c r="Q22" s="66"/>
    </row>
    <row r="23" spans="2:17" s="64" customFormat="1" ht="18.75" x14ac:dyDescent="0.3">
      <c r="B23" s="151"/>
      <c r="C23" s="151" t="s">
        <v>56</v>
      </c>
      <c r="D23" s="49">
        <v>3</v>
      </c>
      <c r="E23" s="45" t="s">
        <v>12</v>
      </c>
      <c r="F23" s="45">
        <v>0</v>
      </c>
      <c r="G23" s="65"/>
      <c r="H23" s="158"/>
      <c r="I23" s="158"/>
      <c r="J23" s="151">
        <v>3</v>
      </c>
      <c r="K23" s="151">
        <v>1</v>
      </c>
      <c r="L23" s="44">
        <v>3</v>
      </c>
      <c r="M23" s="44">
        <v>0</v>
      </c>
      <c r="N23" s="44">
        <v>75</v>
      </c>
      <c r="O23" s="44">
        <v>40</v>
      </c>
      <c r="P23" s="151">
        <v>11</v>
      </c>
      <c r="Q23" s="66"/>
    </row>
    <row r="24" spans="2:17" s="64" customFormat="1" ht="19.5" thickBot="1" x14ac:dyDescent="0.35">
      <c r="B24" s="151"/>
      <c r="C24" s="151"/>
      <c r="D24" s="50"/>
      <c r="E24" s="47">
        <v>3</v>
      </c>
      <c r="F24" s="47"/>
      <c r="G24" s="65"/>
      <c r="H24" s="158"/>
      <c r="I24" s="158"/>
      <c r="J24" s="151"/>
      <c r="K24" s="151"/>
      <c r="L24" s="152">
        <v>3</v>
      </c>
      <c r="M24" s="152"/>
      <c r="N24" s="153">
        <f>N23/40</f>
        <v>1.875</v>
      </c>
      <c r="O24" s="153"/>
      <c r="P24" s="151"/>
      <c r="Q24" s="66"/>
    </row>
    <row r="25" spans="2:17" s="64" customFormat="1" ht="19.5" thickBot="1" x14ac:dyDescent="0.35">
      <c r="B25" s="151" t="s">
        <v>51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66"/>
    </row>
    <row r="26" spans="2:17" s="64" customFormat="1" ht="18.75" x14ac:dyDescent="0.3">
      <c r="B26" s="151">
        <v>3</v>
      </c>
      <c r="C26" s="151" t="s">
        <v>57</v>
      </c>
      <c r="D26" s="67">
        <v>0</v>
      </c>
      <c r="E26" s="67" t="s">
        <v>12</v>
      </c>
      <c r="F26" s="67">
        <v>3</v>
      </c>
      <c r="G26" s="49">
        <v>1</v>
      </c>
      <c r="H26" s="45" t="s">
        <v>12</v>
      </c>
      <c r="I26" s="45">
        <v>3</v>
      </c>
      <c r="J26" s="151">
        <v>0</v>
      </c>
      <c r="K26" s="151">
        <v>0</v>
      </c>
      <c r="L26" s="44">
        <v>1</v>
      </c>
      <c r="M26" s="44">
        <v>3</v>
      </c>
      <c r="N26" s="44">
        <v>84</v>
      </c>
      <c r="O26" s="44">
        <v>92</v>
      </c>
      <c r="P26" s="151">
        <v>16</v>
      </c>
      <c r="Q26" s="66"/>
    </row>
    <row r="27" spans="2:17" s="64" customFormat="1" ht="19.5" thickBot="1" x14ac:dyDescent="0.35">
      <c r="B27" s="151"/>
      <c r="C27" s="151"/>
      <c r="D27" s="67"/>
      <c r="E27" s="67">
        <v>0</v>
      </c>
      <c r="F27" s="67"/>
      <c r="G27" s="50"/>
      <c r="H27" s="47">
        <v>0</v>
      </c>
      <c r="I27" s="47"/>
      <c r="J27" s="151"/>
      <c r="K27" s="151"/>
      <c r="L27" s="152">
        <f>L26/3</f>
        <v>0.33333333333333331</v>
      </c>
      <c r="M27" s="152"/>
      <c r="N27" s="153">
        <f>N26/92</f>
        <v>0.91304347826086951</v>
      </c>
      <c r="O27" s="153"/>
      <c r="P27" s="151"/>
      <c r="Q27" s="66"/>
    </row>
    <row r="28" spans="2:17" s="64" customFormat="1" ht="18.75" x14ac:dyDescent="0.3">
      <c r="B28" s="151"/>
      <c r="C28" s="151" t="s">
        <v>58</v>
      </c>
      <c r="D28" s="49">
        <v>3</v>
      </c>
      <c r="E28" s="45" t="s">
        <v>12</v>
      </c>
      <c r="F28" s="45">
        <v>1</v>
      </c>
      <c r="G28" s="154"/>
      <c r="H28" s="154"/>
      <c r="I28" s="154"/>
      <c r="J28" s="151">
        <v>3</v>
      </c>
      <c r="K28" s="151">
        <v>1</v>
      </c>
      <c r="L28" s="44">
        <v>3</v>
      </c>
      <c r="M28" s="44">
        <v>1</v>
      </c>
      <c r="N28" s="44">
        <v>92</v>
      </c>
      <c r="O28" s="44">
        <v>84</v>
      </c>
      <c r="P28" s="151">
        <v>15</v>
      </c>
      <c r="Q28" s="66"/>
    </row>
    <row r="29" spans="2:17" s="64" customFormat="1" ht="19.5" thickBot="1" x14ac:dyDescent="0.35">
      <c r="B29" s="151"/>
      <c r="C29" s="151"/>
      <c r="D29" s="50"/>
      <c r="E29" s="47">
        <v>3</v>
      </c>
      <c r="F29" s="47"/>
      <c r="G29" s="154"/>
      <c r="H29" s="154"/>
      <c r="I29" s="154"/>
      <c r="J29" s="151"/>
      <c r="K29" s="151"/>
      <c r="L29" s="152">
        <f>L28/1</f>
        <v>3</v>
      </c>
      <c r="M29" s="152"/>
      <c r="N29" s="153">
        <f>N28/84</f>
        <v>1.0952380952380953</v>
      </c>
      <c r="O29" s="153"/>
      <c r="P29" s="151"/>
      <c r="Q29" s="66"/>
    </row>
    <row r="30" spans="2:17" s="64" customFormat="1" ht="19.5" thickBot="1" x14ac:dyDescent="0.35">
      <c r="B30" s="151" t="s">
        <v>52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66"/>
    </row>
    <row r="31" spans="2:17" s="64" customFormat="1" ht="18.75" x14ac:dyDescent="0.3">
      <c r="B31" s="151">
        <v>4</v>
      </c>
      <c r="C31" s="151" t="s">
        <v>59</v>
      </c>
      <c r="D31" s="154" t="s">
        <v>12</v>
      </c>
      <c r="E31" s="154"/>
      <c r="F31" s="154"/>
      <c r="G31" s="49">
        <v>3</v>
      </c>
      <c r="H31" s="45" t="s">
        <v>12</v>
      </c>
      <c r="I31" s="45">
        <v>0</v>
      </c>
      <c r="J31" s="151">
        <v>3</v>
      </c>
      <c r="K31" s="151">
        <v>1</v>
      </c>
      <c r="L31" s="44">
        <v>3</v>
      </c>
      <c r="M31" s="44">
        <v>0</v>
      </c>
      <c r="N31" s="44">
        <v>75</v>
      </c>
      <c r="O31" s="44">
        <v>55</v>
      </c>
      <c r="P31" s="151">
        <v>13</v>
      </c>
      <c r="Q31" s="66"/>
    </row>
    <row r="32" spans="2:17" s="64" customFormat="1" ht="19.5" thickBot="1" x14ac:dyDescent="0.35">
      <c r="B32" s="151"/>
      <c r="C32" s="151"/>
      <c r="D32" s="154"/>
      <c r="E32" s="154"/>
      <c r="F32" s="154"/>
      <c r="G32" s="50"/>
      <c r="H32" s="47">
        <v>3</v>
      </c>
      <c r="I32" s="47"/>
      <c r="J32" s="151"/>
      <c r="K32" s="151"/>
      <c r="L32" s="152">
        <v>3</v>
      </c>
      <c r="M32" s="152"/>
      <c r="N32" s="153">
        <f>N31/55</f>
        <v>1.3636363636363635</v>
      </c>
      <c r="O32" s="153"/>
      <c r="P32" s="151"/>
      <c r="Q32" s="66"/>
    </row>
    <row r="33" spans="2:19" s="64" customFormat="1" ht="18.75" x14ac:dyDescent="0.3">
      <c r="B33" s="151"/>
      <c r="C33" s="151" t="s">
        <v>60</v>
      </c>
      <c r="D33" s="49">
        <v>0</v>
      </c>
      <c r="E33" s="45" t="s">
        <v>12</v>
      </c>
      <c r="F33" s="45">
        <v>3</v>
      </c>
      <c r="G33" s="154">
        <v>0</v>
      </c>
      <c r="H33" s="154"/>
      <c r="I33" s="154"/>
      <c r="J33" s="151">
        <v>0</v>
      </c>
      <c r="K33" s="151">
        <v>0</v>
      </c>
      <c r="L33" s="44">
        <v>0</v>
      </c>
      <c r="M33" s="44">
        <v>3</v>
      </c>
      <c r="N33" s="44">
        <v>55</v>
      </c>
      <c r="O33" s="44">
        <v>75</v>
      </c>
      <c r="P33" s="151">
        <v>14</v>
      </c>
      <c r="Q33" s="66"/>
    </row>
    <row r="34" spans="2:19" s="64" customFormat="1" ht="23.1" customHeight="1" thickBot="1" x14ac:dyDescent="0.35">
      <c r="B34" s="151"/>
      <c r="C34" s="151"/>
      <c r="D34" s="50"/>
      <c r="E34" s="47">
        <v>0</v>
      </c>
      <c r="F34" s="47"/>
      <c r="G34" s="154"/>
      <c r="H34" s="154"/>
      <c r="I34" s="154"/>
      <c r="J34" s="151"/>
      <c r="K34" s="151"/>
      <c r="L34" s="152">
        <v>0</v>
      </c>
      <c r="M34" s="152"/>
      <c r="N34" s="153">
        <f>N33/75</f>
        <v>0.73333333333333328</v>
      </c>
      <c r="O34" s="153"/>
      <c r="P34" s="151"/>
      <c r="Q34" s="66"/>
    </row>
    <row r="35" spans="2:19" ht="23.1" customHeight="1" x14ac:dyDescent="0.25">
      <c r="Q35" s="3"/>
    </row>
    <row r="36" spans="2:19" ht="23.1" customHeight="1" x14ac:dyDescent="0.3">
      <c r="B36" s="17" t="s">
        <v>15</v>
      </c>
      <c r="G36" s="14"/>
      <c r="H36" s="14"/>
      <c r="I36" s="30"/>
      <c r="J36" s="28"/>
      <c r="K36" s="28"/>
      <c r="N36" s="1"/>
      <c r="Q36" s="23"/>
      <c r="R36" s="5"/>
      <c r="S36" s="23"/>
    </row>
    <row r="37" spans="2:19" ht="18.75" x14ac:dyDescent="0.3">
      <c r="B37" s="19" t="s">
        <v>21</v>
      </c>
      <c r="D37" s="20" t="s">
        <v>22</v>
      </c>
      <c r="G37" s="57" t="s">
        <v>43</v>
      </c>
    </row>
    <row r="39" spans="2:19" ht="15" customHeight="1" x14ac:dyDescent="0.25"/>
    <row r="40" spans="2:19" ht="23.1" customHeight="1" x14ac:dyDescent="0.25">
      <c r="Q40" s="22"/>
      <c r="R40" s="5"/>
    </row>
    <row r="41" spans="2:19" ht="23.1" customHeight="1" x14ac:dyDescent="0.25">
      <c r="J41" s="17"/>
      <c r="K41" s="17"/>
    </row>
    <row r="42" spans="2:19" ht="18" customHeight="1" x14ac:dyDescent="0.25"/>
    <row r="44" spans="2:19" ht="18.75" x14ac:dyDescent="0.3">
      <c r="Q44" s="4"/>
    </row>
    <row r="45" spans="2:19" ht="15" customHeight="1" x14ac:dyDescent="0.25"/>
  </sheetData>
  <mergeCells count="78">
    <mergeCell ref="B15:P15"/>
    <mergeCell ref="B30:P30"/>
    <mergeCell ref="B31:B34"/>
    <mergeCell ref="C31:C32"/>
    <mergeCell ref="D31:F32"/>
    <mergeCell ref="J31:J32"/>
    <mergeCell ref="K31:K32"/>
    <mergeCell ref="C33:C34"/>
    <mergeCell ref="G33:I34"/>
    <mergeCell ref="J33:J34"/>
    <mergeCell ref="K33:K34"/>
    <mergeCell ref="L34:M34"/>
    <mergeCell ref="N34:O34"/>
    <mergeCell ref="P31:P32"/>
    <mergeCell ref="L32:M32"/>
    <mergeCell ref="N32:O32"/>
    <mergeCell ref="P33:P34"/>
    <mergeCell ref="B25:P25"/>
    <mergeCell ref="P26:P27"/>
    <mergeCell ref="L27:M27"/>
    <mergeCell ref="N27:O27"/>
    <mergeCell ref="C28:C29"/>
    <mergeCell ref="G28:I29"/>
    <mergeCell ref="J28:J29"/>
    <mergeCell ref="K28:K29"/>
    <mergeCell ref="P28:P29"/>
    <mergeCell ref="C26:C27"/>
    <mergeCell ref="J26:J27"/>
    <mergeCell ref="K26:K27"/>
    <mergeCell ref="L29:M29"/>
    <mergeCell ref="N29:O29"/>
    <mergeCell ref="B26:B29"/>
    <mergeCell ref="B20:P20"/>
    <mergeCell ref="B21:B24"/>
    <mergeCell ref="C21:C22"/>
    <mergeCell ref="D21:F22"/>
    <mergeCell ref="J21:J22"/>
    <mergeCell ref="K21:K22"/>
    <mergeCell ref="P21:P22"/>
    <mergeCell ref="L22:M22"/>
    <mergeCell ref="N22:O22"/>
    <mergeCell ref="C23:C24"/>
    <mergeCell ref="H23:I24"/>
    <mergeCell ref="J23:J24"/>
    <mergeCell ref="K23:K24"/>
    <mergeCell ref="P23:P24"/>
    <mergeCell ref="L24:M24"/>
    <mergeCell ref="N24:O24"/>
    <mergeCell ref="B16:B19"/>
    <mergeCell ref="C16:C17"/>
    <mergeCell ref="J16:J17"/>
    <mergeCell ref="K16:K17"/>
    <mergeCell ref="G18:I19"/>
    <mergeCell ref="J18:J19"/>
    <mergeCell ref="K18:K19"/>
    <mergeCell ref="B13:B14"/>
    <mergeCell ref="C13:C14"/>
    <mergeCell ref="D13:F14"/>
    <mergeCell ref="G13:I14"/>
    <mergeCell ref="J13:J14"/>
    <mergeCell ref="P16:P17"/>
    <mergeCell ref="L17:M17"/>
    <mergeCell ref="N17:O17"/>
    <mergeCell ref="C18:C19"/>
    <mergeCell ref="P18:P19"/>
    <mergeCell ref="L19:M19"/>
    <mergeCell ref="N19:O19"/>
    <mergeCell ref="L13:M14"/>
    <mergeCell ref="N13:O14"/>
    <mergeCell ref="P13:P14"/>
    <mergeCell ref="A7:P7"/>
    <mergeCell ref="B10:D10"/>
    <mergeCell ref="M10:P10"/>
    <mergeCell ref="D11:L11"/>
    <mergeCell ref="D12:K12"/>
    <mergeCell ref="A8:XFD8"/>
    <mergeCell ref="Q13:Q14"/>
    <mergeCell ref="K13:K14"/>
  </mergeCells>
  <pageMargins left="0" right="0.15748031496062992" top="0.15748031496062992" bottom="0.23622047244094491" header="0.15748031496062992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13" zoomScale="68" zoomScaleNormal="68" workbookViewId="0">
      <selection activeCell="A6" sqref="A6:P6"/>
    </sheetView>
  </sheetViews>
  <sheetFormatPr defaultColWidth="9.140625" defaultRowHeight="15" x14ac:dyDescent="0.25"/>
  <cols>
    <col min="1" max="1" width="3" style="19" customWidth="1"/>
    <col min="2" max="2" width="4.42578125" style="19" customWidth="1"/>
    <col min="3" max="3" width="23.140625" style="19" customWidth="1"/>
    <col min="4" max="9" width="2.7109375" style="20" customWidth="1"/>
    <col min="10" max="10" width="8.7109375" style="21" customWidth="1"/>
    <col min="11" max="11" width="8.5703125" style="21" customWidth="1"/>
    <col min="12" max="12" width="5.42578125" style="19" customWidth="1"/>
    <col min="13" max="13" width="6.28515625" style="19" customWidth="1"/>
    <col min="14" max="14" width="6.5703125" style="19" customWidth="1"/>
    <col min="15" max="15" width="6.140625" style="19" customWidth="1"/>
    <col min="16" max="16" width="11.140625" style="19" customWidth="1"/>
    <col min="17" max="17" width="6.85546875" style="19" customWidth="1"/>
    <col min="18" max="16384" width="9.140625" style="19"/>
  </cols>
  <sheetData>
    <row r="1" spans="1:17" ht="19.5" x14ac:dyDescent="0.25">
      <c r="A1" s="20"/>
      <c r="B1" s="20"/>
      <c r="C1" s="20"/>
      <c r="I1" s="12" t="s">
        <v>6</v>
      </c>
    </row>
    <row r="2" spans="1:17" ht="19.5" x14ac:dyDescent="0.25">
      <c r="A2" s="20"/>
      <c r="B2" s="20"/>
      <c r="C2" s="20"/>
      <c r="I2" s="12" t="s">
        <v>7</v>
      </c>
    </row>
    <row r="3" spans="1:17" ht="19.5" x14ac:dyDescent="0.25">
      <c r="A3" s="20"/>
      <c r="B3" s="20"/>
      <c r="C3" s="20"/>
      <c r="I3" s="29" t="s">
        <v>11</v>
      </c>
    </row>
    <row r="4" spans="1:17" ht="19.5" x14ac:dyDescent="0.25">
      <c r="A4" s="20"/>
      <c r="B4" s="20"/>
      <c r="C4" s="20"/>
      <c r="I4" s="12" t="s">
        <v>10</v>
      </c>
    </row>
    <row r="5" spans="1:17" ht="27" x14ac:dyDescent="0.25">
      <c r="A5" s="20"/>
      <c r="B5" s="20"/>
      <c r="C5" s="20"/>
      <c r="I5" s="13" t="s">
        <v>8</v>
      </c>
    </row>
    <row r="6" spans="1:17" ht="81.75" customHeight="1" x14ac:dyDescent="0.25">
      <c r="A6" s="156" t="s">
        <v>71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8"/>
    </row>
    <row r="8" spans="1:17" s="156" customFormat="1" ht="20.25" x14ac:dyDescent="0.25"/>
    <row r="9" spans="1:17" ht="18.75" x14ac:dyDescent="0.25">
      <c r="A9" s="18"/>
      <c r="B9" s="18"/>
      <c r="C9" s="18"/>
      <c r="D9" s="14"/>
      <c r="E9" s="14"/>
      <c r="F9" s="14"/>
      <c r="G9" s="14"/>
      <c r="H9" s="14"/>
      <c r="I9" s="14"/>
      <c r="J9" s="17"/>
      <c r="K9" s="17"/>
      <c r="L9" s="18"/>
      <c r="M9" s="18"/>
      <c r="N9" s="18"/>
      <c r="O9" s="18"/>
      <c r="P9" s="18"/>
      <c r="Q9" s="18"/>
    </row>
    <row r="10" spans="1:17" ht="18.75" x14ac:dyDescent="0.3">
      <c r="B10" s="103" t="s">
        <v>13</v>
      </c>
      <c r="C10" s="103"/>
      <c r="D10" s="103"/>
      <c r="E10" s="69"/>
      <c r="F10" s="69"/>
      <c r="G10" s="69"/>
      <c r="H10" s="69"/>
      <c r="I10" s="69"/>
      <c r="J10" s="17"/>
      <c r="K10" s="17"/>
      <c r="L10" s="18"/>
      <c r="M10" s="104" t="s">
        <v>14</v>
      </c>
      <c r="N10" s="104"/>
      <c r="O10" s="104"/>
      <c r="P10" s="104"/>
      <c r="Q10" s="24"/>
    </row>
    <row r="11" spans="1:17" ht="18.75" x14ac:dyDescent="0.3">
      <c r="B11" s="69"/>
      <c r="C11" s="69"/>
      <c r="D11" s="105"/>
      <c r="E11" s="103"/>
      <c r="F11" s="103"/>
      <c r="G11" s="103"/>
      <c r="H11" s="103"/>
      <c r="I11" s="103"/>
      <c r="J11" s="103"/>
      <c r="K11" s="103"/>
      <c r="L11" s="103"/>
      <c r="M11" s="68"/>
      <c r="N11" s="68"/>
      <c r="O11" s="68"/>
      <c r="P11" s="68"/>
      <c r="Q11" s="24"/>
    </row>
    <row r="12" spans="1:17" ht="18.75" x14ac:dyDescent="0.3">
      <c r="B12" s="24"/>
      <c r="C12" s="24"/>
      <c r="D12" s="103" t="s">
        <v>25</v>
      </c>
      <c r="E12" s="103"/>
      <c r="F12" s="103"/>
      <c r="G12" s="103"/>
      <c r="H12" s="103"/>
      <c r="I12" s="103"/>
      <c r="J12" s="103"/>
      <c r="K12" s="103"/>
      <c r="L12" s="18"/>
      <c r="P12" s="24"/>
      <c r="Q12" s="24"/>
    </row>
    <row r="13" spans="1:17" x14ac:dyDescent="0.25">
      <c r="B13" s="151" t="s">
        <v>0</v>
      </c>
      <c r="C13" s="151" t="s">
        <v>1</v>
      </c>
      <c r="D13" s="151">
        <v>1</v>
      </c>
      <c r="E13" s="151"/>
      <c r="F13" s="151"/>
      <c r="G13" s="151">
        <v>2</v>
      </c>
      <c r="H13" s="151"/>
      <c r="I13" s="151"/>
      <c r="J13" s="151" t="s">
        <v>4</v>
      </c>
      <c r="K13" s="151" t="s">
        <v>9</v>
      </c>
      <c r="L13" s="151" t="s">
        <v>5</v>
      </c>
      <c r="M13" s="151"/>
      <c r="N13" s="151" t="s">
        <v>3</v>
      </c>
      <c r="O13" s="151"/>
      <c r="P13" s="151" t="s">
        <v>2</v>
      </c>
      <c r="Q13" s="155"/>
    </row>
    <row r="14" spans="1:17" x14ac:dyDescent="0.25"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5"/>
    </row>
    <row r="15" spans="1:17" ht="19.5" thickBot="1" x14ac:dyDescent="0.3">
      <c r="B15" s="151" t="s">
        <v>62</v>
      </c>
      <c r="C15" s="151"/>
      <c r="D15" s="151"/>
      <c r="E15" s="151"/>
      <c r="F15" s="151"/>
      <c r="G15" s="151"/>
      <c r="H15" s="151"/>
      <c r="I15" s="151"/>
      <c r="J15" s="151"/>
      <c r="K15" s="63"/>
      <c r="L15" s="63"/>
      <c r="M15" s="63"/>
      <c r="N15" s="63"/>
      <c r="O15" s="63"/>
      <c r="P15" s="63"/>
    </row>
    <row r="16" spans="1:17" s="64" customFormat="1" ht="18.75" x14ac:dyDescent="0.3">
      <c r="B16" s="151">
        <v>1</v>
      </c>
      <c r="C16" s="151" t="s">
        <v>59</v>
      </c>
      <c r="D16" s="71"/>
      <c r="E16" s="71"/>
      <c r="F16" s="71"/>
      <c r="G16" s="49">
        <v>3</v>
      </c>
      <c r="H16" s="45" t="s">
        <v>12</v>
      </c>
      <c r="I16" s="45">
        <v>0</v>
      </c>
      <c r="J16" s="151">
        <v>3</v>
      </c>
      <c r="K16" s="151">
        <v>1</v>
      </c>
      <c r="L16" s="70">
        <v>3</v>
      </c>
      <c r="M16" s="70">
        <v>0</v>
      </c>
      <c r="N16" s="70">
        <v>75</v>
      </c>
      <c r="O16" s="70">
        <v>52</v>
      </c>
      <c r="P16" s="151"/>
      <c r="Q16" s="66"/>
    </row>
    <row r="17" spans="2:17" s="64" customFormat="1" ht="19.5" thickBot="1" x14ac:dyDescent="0.35">
      <c r="B17" s="151"/>
      <c r="C17" s="151"/>
      <c r="D17" s="71"/>
      <c r="E17" s="71"/>
      <c r="F17" s="71"/>
      <c r="G17" s="50"/>
      <c r="H17" s="47">
        <v>3</v>
      </c>
      <c r="I17" s="47"/>
      <c r="J17" s="151"/>
      <c r="K17" s="151"/>
      <c r="L17" s="159">
        <v>3</v>
      </c>
      <c r="M17" s="159"/>
      <c r="N17" s="153">
        <f>N16/52</f>
        <v>1.4423076923076923</v>
      </c>
      <c r="O17" s="153"/>
      <c r="P17" s="151"/>
      <c r="Q17" s="66"/>
    </row>
    <row r="18" spans="2:17" s="64" customFormat="1" ht="18.75" x14ac:dyDescent="0.3">
      <c r="B18" s="151"/>
      <c r="C18" s="151" t="s">
        <v>57</v>
      </c>
      <c r="D18" s="49">
        <v>0</v>
      </c>
      <c r="E18" s="45" t="s">
        <v>12</v>
      </c>
      <c r="F18" s="45">
        <v>3</v>
      </c>
      <c r="G18" s="154"/>
      <c r="H18" s="154"/>
      <c r="I18" s="154"/>
      <c r="J18" s="151">
        <v>0</v>
      </c>
      <c r="K18" s="151">
        <v>0</v>
      </c>
      <c r="L18" s="70">
        <v>0</v>
      </c>
      <c r="M18" s="70">
        <v>3</v>
      </c>
      <c r="N18" s="70">
        <v>52</v>
      </c>
      <c r="O18" s="70">
        <v>75</v>
      </c>
      <c r="P18" s="151"/>
      <c r="Q18" s="66"/>
    </row>
    <row r="19" spans="2:17" s="64" customFormat="1" ht="19.5" thickBot="1" x14ac:dyDescent="0.35">
      <c r="B19" s="151"/>
      <c r="C19" s="151"/>
      <c r="D19" s="50"/>
      <c r="E19" s="47">
        <v>0</v>
      </c>
      <c r="F19" s="47"/>
      <c r="G19" s="154"/>
      <c r="H19" s="154"/>
      <c r="I19" s="154"/>
      <c r="J19" s="151"/>
      <c r="K19" s="151"/>
      <c r="L19" s="152">
        <f>L18/3</f>
        <v>0</v>
      </c>
      <c r="M19" s="152"/>
      <c r="N19" s="153">
        <f>N18/75</f>
        <v>0.69333333333333336</v>
      </c>
      <c r="O19" s="153"/>
      <c r="P19" s="151"/>
      <c r="Q19" s="66"/>
    </row>
    <row r="20" spans="2:17" ht="19.5" thickBot="1" x14ac:dyDescent="0.3">
      <c r="B20" s="151" t="s">
        <v>62</v>
      </c>
      <c r="C20" s="151"/>
      <c r="D20" s="151"/>
      <c r="E20" s="151"/>
      <c r="F20" s="151"/>
      <c r="G20" s="151"/>
      <c r="H20" s="151"/>
      <c r="I20" s="151"/>
      <c r="J20" s="151"/>
      <c r="K20" s="63"/>
      <c r="L20" s="63"/>
      <c r="M20" s="63"/>
      <c r="N20" s="63"/>
      <c r="O20" s="63"/>
      <c r="P20" s="63"/>
    </row>
    <row r="21" spans="2:17" s="64" customFormat="1" ht="18.75" x14ac:dyDescent="0.3">
      <c r="B21" s="151">
        <v>2</v>
      </c>
      <c r="C21" s="151" t="s">
        <v>63</v>
      </c>
      <c r="D21" s="71"/>
      <c r="E21" s="71"/>
      <c r="F21" s="71"/>
      <c r="G21" s="49">
        <v>0</v>
      </c>
      <c r="H21" s="45" t="s">
        <v>12</v>
      </c>
      <c r="I21" s="45">
        <v>3</v>
      </c>
      <c r="J21" s="151">
        <v>0</v>
      </c>
      <c r="K21" s="151">
        <v>0</v>
      </c>
      <c r="L21" s="70">
        <v>0</v>
      </c>
      <c r="M21" s="70">
        <v>3</v>
      </c>
      <c r="N21" s="70">
        <v>41</v>
      </c>
      <c r="O21" s="70">
        <v>75</v>
      </c>
      <c r="P21" s="151"/>
      <c r="Q21" s="66"/>
    </row>
    <row r="22" spans="2:17" s="64" customFormat="1" ht="19.5" thickBot="1" x14ac:dyDescent="0.35">
      <c r="B22" s="151"/>
      <c r="C22" s="151"/>
      <c r="D22" s="71"/>
      <c r="E22" s="71"/>
      <c r="F22" s="71"/>
      <c r="G22" s="50"/>
      <c r="H22" s="47">
        <v>0</v>
      </c>
      <c r="I22" s="47"/>
      <c r="J22" s="151"/>
      <c r="K22" s="151"/>
      <c r="L22" s="152">
        <f>L21/3</f>
        <v>0</v>
      </c>
      <c r="M22" s="152"/>
      <c r="N22" s="153">
        <f>N21/75</f>
        <v>0.54666666666666663</v>
      </c>
      <c r="O22" s="153"/>
      <c r="P22" s="151"/>
      <c r="Q22" s="66"/>
    </row>
    <row r="23" spans="2:17" s="64" customFormat="1" ht="18.75" x14ac:dyDescent="0.3">
      <c r="B23" s="151"/>
      <c r="C23" s="151" t="s">
        <v>60</v>
      </c>
      <c r="D23" s="49">
        <v>3</v>
      </c>
      <c r="E23" s="45" t="s">
        <v>12</v>
      </c>
      <c r="F23" s="45">
        <v>0</v>
      </c>
      <c r="G23" s="154"/>
      <c r="H23" s="154"/>
      <c r="I23" s="154"/>
      <c r="J23" s="151">
        <v>3</v>
      </c>
      <c r="K23" s="151">
        <v>1</v>
      </c>
      <c r="L23" s="70">
        <v>3</v>
      </c>
      <c r="M23" s="70">
        <v>0</v>
      </c>
      <c r="N23" s="70">
        <v>75</v>
      </c>
      <c r="O23" s="70">
        <v>41</v>
      </c>
      <c r="P23" s="151"/>
      <c r="Q23" s="66"/>
    </row>
    <row r="24" spans="2:17" s="64" customFormat="1" ht="19.5" thickBot="1" x14ac:dyDescent="0.35">
      <c r="B24" s="151"/>
      <c r="C24" s="151"/>
      <c r="D24" s="50"/>
      <c r="E24" s="47">
        <v>3</v>
      </c>
      <c r="F24" s="47"/>
      <c r="G24" s="154"/>
      <c r="H24" s="154"/>
      <c r="I24" s="154"/>
      <c r="J24" s="151"/>
      <c r="K24" s="151"/>
      <c r="L24" s="159">
        <v>3</v>
      </c>
      <c r="M24" s="159"/>
      <c r="N24" s="153">
        <f>N23/41</f>
        <v>1.8292682926829269</v>
      </c>
      <c r="O24" s="153"/>
      <c r="P24" s="151"/>
      <c r="Q24" s="66"/>
    </row>
    <row r="25" spans="2:17" s="64" customFormat="1" ht="19.5" thickBot="1" x14ac:dyDescent="0.35">
      <c r="B25" s="151" t="s">
        <v>19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66"/>
    </row>
    <row r="26" spans="2:17" s="64" customFormat="1" ht="18.75" x14ac:dyDescent="0.3">
      <c r="B26" s="151">
        <v>3</v>
      </c>
      <c r="C26" s="151" t="s">
        <v>53</v>
      </c>
      <c r="D26" s="154"/>
      <c r="E26" s="154"/>
      <c r="F26" s="154"/>
      <c r="G26" s="49">
        <v>3</v>
      </c>
      <c r="H26" s="45" t="s">
        <v>12</v>
      </c>
      <c r="I26" s="45">
        <v>2</v>
      </c>
      <c r="J26" s="151">
        <v>2</v>
      </c>
      <c r="K26" s="151">
        <v>1</v>
      </c>
      <c r="L26" s="70">
        <v>3</v>
      </c>
      <c r="M26" s="70">
        <v>2</v>
      </c>
      <c r="N26" s="70">
        <v>100</v>
      </c>
      <c r="O26" s="70">
        <v>93</v>
      </c>
      <c r="P26" s="151"/>
      <c r="Q26" s="66"/>
    </row>
    <row r="27" spans="2:17" s="64" customFormat="1" ht="19.5" thickBot="1" x14ac:dyDescent="0.35">
      <c r="B27" s="151"/>
      <c r="C27" s="151"/>
      <c r="D27" s="154"/>
      <c r="E27" s="154"/>
      <c r="F27" s="154"/>
      <c r="G27" s="50"/>
      <c r="H27" s="47">
        <v>2</v>
      </c>
      <c r="I27" s="47"/>
      <c r="J27" s="151"/>
      <c r="K27" s="151"/>
      <c r="L27" s="152">
        <f>L26/2</f>
        <v>1.5</v>
      </c>
      <c r="M27" s="152"/>
      <c r="N27" s="153">
        <f>N26/93</f>
        <v>1.075268817204301</v>
      </c>
      <c r="O27" s="153"/>
      <c r="P27" s="151"/>
      <c r="Q27" s="66"/>
    </row>
    <row r="28" spans="2:17" s="64" customFormat="1" ht="18.75" x14ac:dyDescent="0.3">
      <c r="B28" s="151"/>
      <c r="C28" s="151" t="s">
        <v>55</v>
      </c>
      <c r="D28" s="49">
        <v>2</v>
      </c>
      <c r="E28" s="45" t="s">
        <v>12</v>
      </c>
      <c r="F28" s="45">
        <v>3</v>
      </c>
      <c r="G28" s="71"/>
      <c r="H28" s="158"/>
      <c r="I28" s="158"/>
      <c r="J28" s="151">
        <v>1</v>
      </c>
      <c r="K28" s="151">
        <v>0</v>
      </c>
      <c r="L28" s="70">
        <v>2</v>
      </c>
      <c r="M28" s="70">
        <v>3</v>
      </c>
      <c r="N28" s="70">
        <v>93</v>
      </c>
      <c r="O28" s="70">
        <v>100</v>
      </c>
      <c r="P28" s="151"/>
      <c r="Q28" s="66"/>
    </row>
    <row r="29" spans="2:17" s="64" customFormat="1" ht="19.5" thickBot="1" x14ac:dyDescent="0.35">
      <c r="B29" s="151"/>
      <c r="C29" s="151"/>
      <c r="D29" s="50"/>
      <c r="E29" s="47">
        <v>1</v>
      </c>
      <c r="F29" s="47"/>
      <c r="G29" s="71"/>
      <c r="H29" s="158"/>
      <c r="I29" s="158"/>
      <c r="J29" s="151"/>
      <c r="K29" s="151"/>
      <c r="L29" s="152">
        <f>L28/3</f>
        <v>0.66666666666666663</v>
      </c>
      <c r="M29" s="152"/>
      <c r="N29" s="153">
        <f>N28/100</f>
        <v>0.93</v>
      </c>
      <c r="O29" s="153"/>
      <c r="P29" s="151"/>
      <c r="Q29" s="66"/>
    </row>
    <row r="30" spans="2:17" s="64" customFormat="1" ht="19.5" thickBot="1" x14ac:dyDescent="0.35">
      <c r="B30" s="151" t="s">
        <v>19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66"/>
    </row>
    <row r="31" spans="2:17" s="64" customFormat="1" ht="18.75" x14ac:dyDescent="0.3">
      <c r="B31" s="151">
        <v>4</v>
      </c>
      <c r="C31" s="151" t="s">
        <v>56</v>
      </c>
      <c r="D31" s="154"/>
      <c r="E31" s="154"/>
      <c r="F31" s="154"/>
      <c r="G31" s="49">
        <v>0</v>
      </c>
      <c r="H31" s="45" t="s">
        <v>12</v>
      </c>
      <c r="I31" s="45">
        <v>3</v>
      </c>
      <c r="J31" s="151">
        <v>0</v>
      </c>
      <c r="K31" s="151">
        <v>0</v>
      </c>
      <c r="L31" s="70">
        <v>0</v>
      </c>
      <c r="M31" s="70">
        <v>3</v>
      </c>
      <c r="N31" s="70">
        <v>47</v>
      </c>
      <c r="O31" s="70">
        <v>75</v>
      </c>
      <c r="P31" s="151"/>
      <c r="Q31" s="66"/>
    </row>
    <row r="32" spans="2:17" s="64" customFormat="1" ht="19.5" thickBot="1" x14ac:dyDescent="0.35">
      <c r="B32" s="151"/>
      <c r="C32" s="151"/>
      <c r="D32" s="154"/>
      <c r="E32" s="154"/>
      <c r="F32" s="154"/>
      <c r="G32" s="50"/>
      <c r="H32" s="47">
        <v>0</v>
      </c>
      <c r="I32" s="47"/>
      <c r="J32" s="151"/>
      <c r="K32" s="151"/>
      <c r="L32" s="152">
        <f>L31/3</f>
        <v>0</v>
      </c>
      <c r="M32" s="152"/>
      <c r="N32" s="153">
        <f>N31/75</f>
        <v>0.62666666666666671</v>
      </c>
      <c r="O32" s="153"/>
      <c r="P32" s="151"/>
      <c r="Q32" s="66"/>
    </row>
    <row r="33" spans="2:19" s="64" customFormat="1" ht="18.75" x14ac:dyDescent="0.3">
      <c r="B33" s="151"/>
      <c r="C33" s="151" t="s">
        <v>54</v>
      </c>
      <c r="D33" s="49">
        <v>3</v>
      </c>
      <c r="E33" s="45" t="s">
        <v>12</v>
      </c>
      <c r="F33" s="45">
        <v>0</v>
      </c>
      <c r="G33" s="71"/>
      <c r="H33" s="158"/>
      <c r="I33" s="158"/>
      <c r="J33" s="151">
        <v>3</v>
      </c>
      <c r="K33" s="151">
        <v>1</v>
      </c>
      <c r="L33" s="70">
        <v>3</v>
      </c>
      <c r="M33" s="70">
        <v>0</v>
      </c>
      <c r="N33" s="70">
        <v>75</v>
      </c>
      <c r="O33" s="70">
        <v>47</v>
      </c>
      <c r="P33" s="151"/>
      <c r="Q33" s="66"/>
    </row>
    <row r="34" spans="2:19" s="64" customFormat="1" ht="19.5" thickBot="1" x14ac:dyDescent="0.35">
      <c r="B34" s="151"/>
      <c r="C34" s="151"/>
      <c r="D34" s="50"/>
      <c r="E34" s="47">
        <v>3</v>
      </c>
      <c r="F34" s="47"/>
      <c r="G34" s="71"/>
      <c r="H34" s="158"/>
      <c r="I34" s="158"/>
      <c r="J34" s="151"/>
      <c r="K34" s="151"/>
      <c r="L34" s="152">
        <v>3</v>
      </c>
      <c r="M34" s="152"/>
      <c r="N34" s="153">
        <f>N33/47</f>
        <v>1.5957446808510638</v>
      </c>
      <c r="O34" s="153"/>
      <c r="P34" s="151"/>
      <c r="Q34" s="66"/>
    </row>
    <row r="35" spans="2:19" ht="23.1" customHeight="1" x14ac:dyDescent="0.25">
      <c r="Q35" s="72"/>
    </row>
    <row r="36" spans="2:19" ht="23.1" customHeight="1" x14ac:dyDescent="0.3">
      <c r="B36" s="17" t="s">
        <v>15</v>
      </c>
      <c r="G36" s="14"/>
      <c r="H36" s="14"/>
      <c r="I36" s="30"/>
      <c r="J36" s="28"/>
      <c r="K36" s="28"/>
      <c r="N36" s="1"/>
      <c r="Q36" s="23"/>
      <c r="R36" s="5"/>
      <c r="S36" s="23"/>
    </row>
    <row r="37" spans="2:19" ht="18.75" customHeight="1" x14ac:dyDescent="0.3">
      <c r="B37" s="19" t="s">
        <v>21</v>
      </c>
      <c r="D37" s="20" t="s">
        <v>22</v>
      </c>
      <c r="G37" s="57" t="s">
        <v>43</v>
      </c>
    </row>
    <row r="39" spans="2:19" ht="15" customHeight="1" x14ac:dyDescent="0.25"/>
    <row r="40" spans="2:19" ht="23.1" customHeight="1" x14ac:dyDescent="0.25">
      <c r="Q40" s="22"/>
      <c r="R40" s="5"/>
    </row>
    <row r="41" spans="2:19" ht="23.1" customHeight="1" x14ac:dyDescent="0.25">
      <c r="J41" s="17"/>
      <c r="K41" s="17"/>
    </row>
    <row r="42" spans="2:19" ht="18" customHeight="1" x14ac:dyDescent="0.25"/>
    <row r="44" spans="2:19" ht="18.75" x14ac:dyDescent="0.3">
      <c r="Q44" s="4"/>
    </row>
    <row r="45" spans="2:19" ht="15" customHeight="1" x14ac:dyDescent="0.25"/>
  </sheetData>
  <mergeCells count="78">
    <mergeCell ref="K33:K34"/>
    <mergeCell ref="L34:M34"/>
    <mergeCell ref="N34:O34"/>
    <mergeCell ref="P31:P32"/>
    <mergeCell ref="L32:M32"/>
    <mergeCell ref="N32:O32"/>
    <mergeCell ref="P33:P34"/>
    <mergeCell ref="K31:K32"/>
    <mergeCell ref="B31:B34"/>
    <mergeCell ref="C31:C32"/>
    <mergeCell ref="D31:F32"/>
    <mergeCell ref="J31:J32"/>
    <mergeCell ref="C33:C34"/>
    <mergeCell ref="H33:I34"/>
    <mergeCell ref="J33:J34"/>
    <mergeCell ref="K21:K22"/>
    <mergeCell ref="P21:P22"/>
    <mergeCell ref="L22:M22"/>
    <mergeCell ref="N22:O22"/>
    <mergeCell ref="C23:C24"/>
    <mergeCell ref="G23:I24"/>
    <mergeCell ref="J23:J24"/>
    <mergeCell ref="K23:K24"/>
    <mergeCell ref="P23:P24"/>
    <mergeCell ref="L24:M24"/>
    <mergeCell ref="N24:O24"/>
    <mergeCell ref="B16:B19"/>
    <mergeCell ref="B20:J20"/>
    <mergeCell ref="C28:C29"/>
    <mergeCell ref="H28:I29"/>
    <mergeCell ref="J28:J29"/>
    <mergeCell ref="B21:B24"/>
    <mergeCell ref="C21:C22"/>
    <mergeCell ref="J21:J22"/>
    <mergeCell ref="B25:P25"/>
    <mergeCell ref="B26:B29"/>
    <mergeCell ref="C26:C27"/>
    <mergeCell ref="D26:F27"/>
    <mergeCell ref="J26:J27"/>
    <mergeCell ref="K26:K27"/>
    <mergeCell ref="P26:P27"/>
    <mergeCell ref="K28:K29"/>
    <mergeCell ref="P28:P29"/>
    <mergeCell ref="L29:M29"/>
    <mergeCell ref="N29:O29"/>
    <mergeCell ref="L27:M27"/>
    <mergeCell ref="N27:O27"/>
    <mergeCell ref="C16:C17"/>
    <mergeCell ref="J16:J17"/>
    <mergeCell ref="K16:K17"/>
    <mergeCell ref="L19:M19"/>
    <mergeCell ref="N19:O19"/>
    <mergeCell ref="C18:C19"/>
    <mergeCell ref="G18:I19"/>
    <mergeCell ref="J18:J19"/>
    <mergeCell ref="K18:K19"/>
    <mergeCell ref="P18:P19"/>
    <mergeCell ref="J13:J14"/>
    <mergeCell ref="K13:K14"/>
    <mergeCell ref="P16:P17"/>
    <mergeCell ref="L17:M17"/>
    <mergeCell ref="N17:O17"/>
    <mergeCell ref="B30:P30"/>
    <mergeCell ref="D12:K12"/>
    <mergeCell ref="A6:P6"/>
    <mergeCell ref="A8:XFD8"/>
    <mergeCell ref="B10:D10"/>
    <mergeCell ref="M10:P10"/>
    <mergeCell ref="D11:L11"/>
    <mergeCell ref="L13:M14"/>
    <mergeCell ref="N13:O14"/>
    <mergeCell ref="P13:P14"/>
    <mergeCell ref="Q13:Q14"/>
    <mergeCell ref="B15:J15"/>
    <mergeCell ref="B13:B14"/>
    <mergeCell ref="C13:C14"/>
    <mergeCell ref="D13:F14"/>
    <mergeCell ref="G13:I14"/>
  </mergeCells>
  <pageMargins left="0" right="0.15748031496062992" top="0.15748031496062992" bottom="0.23622047244094491" header="0.15748031496062992" footer="0.19685039370078741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22" zoomScaleNormal="100" workbookViewId="0">
      <selection activeCell="A7" sqref="A7:P7"/>
    </sheetView>
  </sheetViews>
  <sheetFormatPr defaultColWidth="9.140625" defaultRowHeight="15" x14ac:dyDescent="0.25"/>
  <cols>
    <col min="1" max="1" width="3" style="19" customWidth="1"/>
    <col min="2" max="2" width="4.42578125" style="19" customWidth="1"/>
    <col min="3" max="3" width="23.140625" style="19" customWidth="1"/>
    <col min="4" max="9" width="2.7109375" style="20" customWidth="1"/>
    <col min="10" max="10" width="8.7109375" style="21" customWidth="1"/>
    <col min="11" max="11" width="8.5703125" style="21" customWidth="1"/>
    <col min="12" max="12" width="5.42578125" style="19" customWidth="1"/>
    <col min="13" max="13" width="6.28515625" style="19" customWidth="1"/>
    <col min="14" max="14" width="5.28515625" style="19" customWidth="1"/>
    <col min="15" max="15" width="4.7109375" style="19" customWidth="1"/>
    <col min="16" max="16" width="12" style="19" customWidth="1"/>
    <col min="17" max="17" width="6.85546875" style="19" customWidth="1"/>
    <col min="18" max="16384" width="9.140625" style="19"/>
  </cols>
  <sheetData>
    <row r="1" spans="1:17" ht="19.5" x14ac:dyDescent="0.25">
      <c r="A1" s="20"/>
      <c r="B1" s="20"/>
      <c r="C1" s="20"/>
      <c r="I1" s="12" t="s">
        <v>6</v>
      </c>
    </row>
    <row r="2" spans="1:17" ht="19.5" x14ac:dyDescent="0.25">
      <c r="A2" s="20"/>
      <c r="B2" s="20"/>
      <c r="C2" s="20"/>
      <c r="I2" s="12" t="s">
        <v>7</v>
      </c>
    </row>
    <row r="3" spans="1:17" ht="19.5" x14ac:dyDescent="0.25">
      <c r="A3" s="20"/>
      <c r="B3" s="20"/>
      <c r="C3" s="20"/>
      <c r="I3" s="29" t="s">
        <v>11</v>
      </c>
    </row>
    <row r="4" spans="1:17" ht="19.5" x14ac:dyDescent="0.25">
      <c r="A4" s="20"/>
      <c r="B4" s="20"/>
      <c r="C4" s="20"/>
      <c r="I4" s="12" t="s">
        <v>10</v>
      </c>
    </row>
    <row r="5" spans="1:17" ht="27" x14ac:dyDescent="0.25">
      <c r="A5" s="20"/>
      <c r="B5" s="20"/>
      <c r="C5" s="20"/>
      <c r="I5" s="13" t="s">
        <v>8</v>
      </c>
    </row>
    <row r="7" spans="1:17" ht="51.75" customHeight="1" x14ac:dyDescent="0.25">
      <c r="A7" s="156" t="s">
        <v>70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8"/>
    </row>
    <row r="8" spans="1:17" s="156" customFormat="1" ht="20.25" x14ac:dyDescent="0.25"/>
    <row r="9" spans="1:17" ht="18.75" x14ac:dyDescent="0.25">
      <c r="A9" s="18"/>
      <c r="B9" s="18"/>
      <c r="C9" s="18"/>
      <c r="D9" s="14"/>
      <c r="E9" s="14"/>
      <c r="F9" s="14"/>
      <c r="G9" s="14"/>
      <c r="H9" s="14"/>
      <c r="I9" s="14"/>
      <c r="J9" s="17"/>
      <c r="K9" s="17"/>
      <c r="L9" s="18"/>
      <c r="M9" s="18"/>
      <c r="N9" s="18"/>
      <c r="O9" s="18"/>
      <c r="P9" s="18"/>
      <c r="Q9" s="18"/>
    </row>
    <row r="10" spans="1:17" ht="18.75" x14ac:dyDescent="0.3">
      <c r="B10" s="103" t="s">
        <v>13</v>
      </c>
      <c r="C10" s="103"/>
      <c r="D10" s="103"/>
      <c r="E10" s="73"/>
      <c r="F10" s="73"/>
      <c r="G10" s="73"/>
      <c r="H10" s="73"/>
      <c r="I10" s="73"/>
      <c r="J10" s="17"/>
      <c r="K10" s="17"/>
      <c r="L10" s="18"/>
      <c r="M10" s="104" t="s">
        <v>14</v>
      </c>
      <c r="N10" s="104"/>
      <c r="O10" s="104"/>
      <c r="P10" s="104"/>
      <c r="Q10" s="24"/>
    </row>
    <row r="11" spans="1:17" ht="18.75" x14ac:dyDescent="0.3">
      <c r="B11" s="73"/>
      <c r="C11" s="73"/>
      <c r="D11" s="105"/>
      <c r="E11" s="103"/>
      <c r="F11" s="103"/>
      <c r="G11" s="103"/>
      <c r="H11" s="103"/>
      <c r="I11" s="103"/>
      <c r="J11" s="103"/>
      <c r="K11" s="103"/>
      <c r="L11" s="103"/>
      <c r="M11" s="74"/>
      <c r="N11" s="74"/>
      <c r="O11" s="74"/>
      <c r="P11" s="74"/>
      <c r="Q11" s="24"/>
    </row>
    <row r="12" spans="1:17" ht="18.75" x14ac:dyDescent="0.3">
      <c r="B12" s="24"/>
      <c r="C12" s="24"/>
      <c r="D12" s="103" t="s">
        <v>25</v>
      </c>
      <c r="E12" s="103"/>
      <c r="F12" s="103"/>
      <c r="G12" s="103"/>
      <c r="H12" s="103"/>
      <c r="I12" s="103"/>
      <c r="J12" s="103"/>
      <c r="K12" s="103"/>
      <c r="L12" s="18"/>
      <c r="P12" s="24"/>
      <c r="Q12" s="24"/>
    </row>
    <row r="13" spans="1:17" ht="37.5" customHeight="1" x14ac:dyDescent="0.25">
      <c r="B13" s="151" t="s">
        <v>0</v>
      </c>
      <c r="C13" s="151" t="s">
        <v>1</v>
      </c>
      <c r="D13" s="151">
        <v>1</v>
      </c>
      <c r="E13" s="151"/>
      <c r="F13" s="151"/>
      <c r="G13" s="151">
        <v>2</v>
      </c>
      <c r="H13" s="151"/>
      <c r="I13" s="151"/>
      <c r="J13" s="151" t="s">
        <v>4</v>
      </c>
      <c r="K13" s="151" t="s">
        <v>9</v>
      </c>
      <c r="L13" s="151" t="s">
        <v>5</v>
      </c>
      <c r="M13" s="151"/>
      <c r="N13" s="151" t="s">
        <v>3</v>
      </c>
      <c r="O13" s="151"/>
      <c r="P13" s="151" t="s">
        <v>2</v>
      </c>
      <c r="Q13" s="155"/>
    </row>
    <row r="14" spans="1:17" x14ac:dyDescent="0.25"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5"/>
    </row>
    <row r="15" spans="1:17" ht="19.5" customHeight="1" thickBot="1" x14ac:dyDescent="0.3">
      <c r="B15" s="160" t="s">
        <v>20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2"/>
    </row>
    <row r="16" spans="1:17" s="64" customFormat="1" ht="18.75" x14ac:dyDescent="0.3">
      <c r="B16" s="151">
        <v>1</v>
      </c>
      <c r="C16" s="151" t="s">
        <v>64</v>
      </c>
      <c r="D16" s="77"/>
      <c r="E16" s="77"/>
      <c r="F16" s="77"/>
      <c r="G16" s="49">
        <v>3</v>
      </c>
      <c r="H16" s="45" t="s">
        <v>12</v>
      </c>
      <c r="I16" s="45">
        <v>0</v>
      </c>
      <c r="J16" s="151">
        <v>3</v>
      </c>
      <c r="K16" s="151">
        <v>1</v>
      </c>
      <c r="L16" s="75">
        <v>3</v>
      </c>
      <c r="M16" s="75">
        <v>0</v>
      </c>
      <c r="N16" s="75">
        <v>75</v>
      </c>
      <c r="O16" s="75">
        <v>52</v>
      </c>
      <c r="P16" s="151"/>
      <c r="Q16" s="66"/>
    </row>
    <row r="17" spans="2:17" s="64" customFormat="1" ht="19.5" thickBot="1" x14ac:dyDescent="0.35">
      <c r="B17" s="151"/>
      <c r="C17" s="151"/>
      <c r="D17" s="77"/>
      <c r="E17" s="77"/>
      <c r="F17" s="77"/>
      <c r="G17" s="50"/>
      <c r="H17" s="47">
        <v>3</v>
      </c>
      <c r="I17" s="47"/>
      <c r="J17" s="151"/>
      <c r="K17" s="151"/>
      <c r="L17" s="159">
        <v>3</v>
      </c>
      <c r="M17" s="159"/>
      <c r="N17" s="153">
        <f>N16/52</f>
        <v>1.4423076923076923</v>
      </c>
      <c r="O17" s="153"/>
      <c r="P17" s="151"/>
      <c r="Q17" s="66"/>
    </row>
    <row r="18" spans="2:17" s="64" customFormat="1" ht="18.75" x14ac:dyDescent="0.3">
      <c r="B18" s="151"/>
      <c r="C18" s="151" t="s">
        <v>16</v>
      </c>
      <c r="D18" s="49">
        <v>0</v>
      </c>
      <c r="E18" s="45" t="s">
        <v>12</v>
      </c>
      <c r="F18" s="45">
        <v>3</v>
      </c>
      <c r="G18" s="154"/>
      <c r="H18" s="154"/>
      <c r="I18" s="154"/>
      <c r="J18" s="151">
        <v>0</v>
      </c>
      <c r="K18" s="151">
        <v>0</v>
      </c>
      <c r="L18" s="75">
        <v>0</v>
      </c>
      <c r="M18" s="75">
        <v>3</v>
      </c>
      <c r="N18" s="75">
        <v>52</v>
      </c>
      <c r="O18" s="75">
        <v>75</v>
      </c>
      <c r="P18" s="151"/>
      <c r="Q18" s="66"/>
    </row>
    <row r="19" spans="2:17" s="64" customFormat="1" ht="19.5" thickBot="1" x14ac:dyDescent="0.35">
      <c r="B19" s="151"/>
      <c r="C19" s="151"/>
      <c r="D19" s="50"/>
      <c r="E19" s="47">
        <v>0</v>
      </c>
      <c r="F19" s="47"/>
      <c r="G19" s="154"/>
      <c r="H19" s="154"/>
      <c r="I19" s="154"/>
      <c r="J19" s="151"/>
      <c r="K19" s="151"/>
      <c r="L19" s="152">
        <f>L18/3</f>
        <v>0</v>
      </c>
      <c r="M19" s="152"/>
      <c r="N19" s="153">
        <f>N18/75</f>
        <v>0.69333333333333336</v>
      </c>
      <c r="O19" s="153"/>
      <c r="P19" s="151"/>
      <c r="Q19" s="66"/>
    </row>
    <row r="20" spans="2:17" ht="19.5" customHeight="1" thickBot="1" x14ac:dyDescent="0.3">
      <c r="B20" s="160" t="s">
        <v>20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  <row r="21" spans="2:17" s="64" customFormat="1" ht="18.75" x14ac:dyDescent="0.3">
      <c r="B21" s="151">
        <v>2</v>
      </c>
      <c r="C21" s="151" t="s">
        <v>65</v>
      </c>
      <c r="D21" s="77"/>
      <c r="E21" s="77"/>
      <c r="F21" s="77"/>
      <c r="G21" s="49">
        <v>3</v>
      </c>
      <c r="H21" s="45" t="s">
        <v>12</v>
      </c>
      <c r="I21" s="45">
        <v>0</v>
      </c>
      <c r="J21" s="151">
        <v>3</v>
      </c>
      <c r="K21" s="151">
        <v>1</v>
      </c>
      <c r="L21" s="75">
        <v>3</v>
      </c>
      <c r="M21" s="75">
        <v>0</v>
      </c>
      <c r="N21" s="75">
        <v>75</v>
      </c>
      <c r="O21" s="75">
        <v>57</v>
      </c>
      <c r="P21" s="151"/>
      <c r="Q21" s="66"/>
    </row>
    <row r="22" spans="2:17" s="64" customFormat="1" ht="19.5" thickBot="1" x14ac:dyDescent="0.35">
      <c r="B22" s="151"/>
      <c r="C22" s="151"/>
      <c r="D22" s="77"/>
      <c r="E22" s="77"/>
      <c r="F22" s="77"/>
      <c r="G22" s="50"/>
      <c r="H22" s="47">
        <v>3</v>
      </c>
      <c r="I22" s="47"/>
      <c r="J22" s="151"/>
      <c r="K22" s="151"/>
      <c r="L22" s="159">
        <v>3</v>
      </c>
      <c r="M22" s="159"/>
      <c r="N22" s="153">
        <f>N21/57</f>
        <v>1.3157894736842106</v>
      </c>
      <c r="O22" s="153"/>
      <c r="P22" s="151"/>
      <c r="Q22" s="66"/>
    </row>
    <row r="23" spans="2:17" s="64" customFormat="1" ht="18.75" x14ac:dyDescent="0.3">
      <c r="B23" s="151"/>
      <c r="C23" s="151" t="s">
        <v>66</v>
      </c>
      <c r="D23" s="49">
        <v>0</v>
      </c>
      <c r="E23" s="45" t="s">
        <v>12</v>
      </c>
      <c r="F23" s="45">
        <v>3</v>
      </c>
      <c r="G23" s="154"/>
      <c r="H23" s="154"/>
      <c r="I23" s="154"/>
      <c r="J23" s="151">
        <v>0</v>
      </c>
      <c r="K23" s="151">
        <v>0</v>
      </c>
      <c r="L23" s="75">
        <v>0</v>
      </c>
      <c r="M23" s="75">
        <v>3</v>
      </c>
      <c r="N23" s="75">
        <v>57</v>
      </c>
      <c r="O23" s="75">
        <v>75</v>
      </c>
      <c r="P23" s="151"/>
      <c r="Q23" s="66"/>
    </row>
    <row r="24" spans="2:17" s="64" customFormat="1" ht="19.5" thickBot="1" x14ac:dyDescent="0.35">
      <c r="B24" s="151"/>
      <c r="C24" s="151"/>
      <c r="D24" s="50"/>
      <c r="E24" s="47">
        <v>0</v>
      </c>
      <c r="F24" s="47"/>
      <c r="G24" s="154"/>
      <c r="H24" s="154"/>
      <c r="I24" s="154"/>
      <c r="J24" s="151"/>
      <c r="K24" s="151"/>
      <c r="L24" s="152">
        <f>L23/3</f>
        <v>0</v>
      </c>
      <c r="M24" s="152"/>
      <c r="N24" s="153">
        <f>N23/75</f>
        <v>0.76</v>
      </c>
      <c r="O24" s="153"/>
      <c r="P24" s="151"/>
      <c r="Q24" s="66"/>
    </row>
    <row r="25" spans="2:17" s="64" customFormat="1" ht="19.5" thickBot="1" x14ac:dyDescent="0.35">
      <c r="B25" s="151" t="s">
        <v>69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66"/>
    </row>
    <row r="26" spans="2:17" s="64" customFormat="1" ht="18.75" x14ac:dyDescent="0.3">
      <c r="B26" s="151">
        <v>3</v>
      </c>
      <c r="C26" s="151" t="s">
        <v>31</v>
      </c>
      <c r="D26" s="154"/>
      <c r="E26" s="154"/>
      <c r="F26" s="154"/>
      <c r="G26" s="49">
        <v>3</v>
      </c>
      <c r="H26" s="45" t="s">
        <v>12</v>
      </c>
      <c r="I26" s="45">
        <v>0</v>
      </c>
      <c r="J26" s="151">
        <v>3</v>
      </c>
      <c r="K26" s="151">
        <v>1</v>
      </c>
      <c r="L26" s="75">
        <v>3</v>
      </c>
      <c r="M26" s="75">
        <v>0</v>
      </c>
      <c r="N26" s="75">
        <v>77</v>
      </c>
      <c r="O26" s="75">
        <v>65</v>
      </c>
      <c r="P26" s="151"/>
      <c r="Q26" s="66"/>
    </row>
    <row r="27" spans="2:17" s="64" customFormat="1" ht="19.5" thickBot="1" x14ac:dyDescent="0.35">
      <c r="B27" s="151"/>
      <c r="C27" s="151"/>
      <c r="D27" s="154"/>
      <c r="E27" s="154"/>
      <c r="F27" s="154"/>
      <c r="G27" s="50"/>
      <c r="H27" s="47">
        <v>3</v>
      </c>
      <c r="I27" s="47"/>
      <c r="J27" s="151"/>
      <c r="K27" s="151"/>
      <c r="L27" s="159">
        <v>3</v>
      </c>
      <c r="M27" s="159"/>
      <c r="N27" s="153">
        <f>N26/65</f>
        <v>1.1846153846153846</v>
      </c>
      <c r="O27" s="153"/>
      <c r="P27" s="151"/>
      <c r="Q27" s="66"/>
    </row>
    <row r="28" spans="2:17" s="64" customFormat="1" ht="18.75" x14ac:dyDescent="0.3">
      <c r="B28" s="151"/>
      <c r="C28" s="151" t="s">
        <v>67</v>
      </c>
      <c r="D28" s="49">
        <v>0</v>
      </c>
      <c r="E28" s="45" t="s">
        <v>12</v>
      </c>
      <c r="F28" s="45">
        <v>3</v>
      </c>
      <c r="G28" s="77"/>
      <c r="H28" s="158"/>
      <c r="I28" s="158"/>
      <c r="J28" s="151">
        <v>0</v>
      </c>
      <c r="K28" s="151">
        <v>0</v>
      </c>
      <c r="L28" s="75">
        <v>0</v>
      </c>
      <c r="M28" s="75">
        <v>3</v>
      </c>
      <c r="N28" s="75">
        <v>65</v>
      </c>
      <c r="O28" s="75">
        <v>77</v>
      </c>
      <c r="P28" s="151"/>
      <c r="Q28" s="66"/>
    </row>
    <row r="29" spans="2:17" s="64" customFormat="1" ht="19.5" thickBot="1" x14ac:dyDescent="0.35">
      <c r="B29" s="151"/>
      <c r="C29" s="151"/>
      <c r="D29" s="50"/>
      <c r="E29" s="47">
        <v>0</v>
      </c>
      <c r="F29" s="47"/>
      <c r="G29" s="77"/>
      <c r="H29" s="158"/>
      <c r="I29" s="158"/>
      <c r="J29" s="151"/>
      <c r="K29" s="151"/>
      <c r="L29" s="163">
        <f>L28/3</f>
        <v>0</v>
      </c>
      <c r="M29" s="164"/>
      <c r="N29" s="165">
        <f>N28/77</f>
        <v>0.8441558441558441</v>
      </c>
      <c r="O29" s="166"/>
      <c r="P29" s="151"/>
      <c r="Q29" s="66"/>
    </row>
    <row r="30" spans="2:17" s="64" customFormat="1" ht="19.5" thickBot="1" x14ac:dyDescent="0.35">
      <c r="B30" s="151" t="s">
        <v>69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66"/>
    </row>
    <row r="31" spans="2:17" ht="19.5" customHeight="1" x14ac:dyDescent="0.25">
      <c r="B31" s="151">
        <v>4</v>
      </c>
      <c r="C31" s="151" t="s">
        <v>68</v>
      </c>
      <c r="D31" s="154"/>
      <c r="E31" s="154"/>
      <c r="F31" s="154"/>
      <c r="G31" s="49">
        <v>3</v>
      </c>
      <c r="H31" s="45" t="s">
        <v>12</v>
      </c>
      <c r="I31" s="45">
        <v>0</v>
      </c>
      <c r="J31" s="151">
        <v>3</v>
      </c>
      <c r="K31" s="151">
        <v>1</v>
      </c>
      <c r="L31" s="75">
        <v>3</v>
      </c>
      <c r="M31" s="75">
        <v>0</v>
      </c>
      <c r="N31" s="75">
        <v>75</v>
      </c>
      <c r="O31" s="75">
        <v>55</v>
      </c>
      <c r="P31" s="151"/>
    </row>
    <row r="32" spans="2:17" s="64" customFormat="1" ht="19.5" thickBot="1" x14ac:dyDescent="0.35">
      <c r="B32" s="151"/>
      <c r="C32" s="151"/>
      <c r="D32" s="154"/>
      <c r="E32" s="154"/>
      <c r="F32" s="154"/>
      <c r="G32" s="50"/>
      <c r="H32" s="47">
        <v>3</v>
      </c>
      <c r="I32" s="47"/>
      <c r="J32" s="151"/>
      <c r="K32" s="151"/>
      <c r="L32" s="159">
        <v>3</v>
      </c>
      <c r="M32" s="159"/>
      <c r="N32" s="153">
        <f>N31/55</f>
        <v>1.3636363636363635</v>
      </c>
      <c r="O32" s="153"/>
      <c r="P32" s="151"/>
      <c r="Q32" s="66"/>
    </row>
    <row r="33" spans="2:19" s="64" customFormat="1" ht="18.75" x14ac:dyDescent="0.3">
      <c r="B33" s="151"/>
      <c r="C33" s="151" t="s">
        <v>39</v>
      </c>
      <c r="D33" s="49">
        <v>0</v>
      </c>
      <c r="E33" s="45" t="s">
        <v>12</v>
      </c>
      <c r="F33" s="45">
        <v>3</v>
      </c>
      <c r="G33" s="77"/>
      <c r="H33" s="158"/>
      <c r="I33" s="158"/>
      <c r="J33" s="151">
        <v>0</v>
      </c>
      <c r="K33" s="151">
        <v>0</v>
      </c>
      <c r="L33" s="75">
        <v>0</v>
      </c>
      <c r="M33" s="75">
        <v>3</v>
      </c>
      <c r="N33" s="75">
        <v>55</v>
      </c>
      <c r="O33" s="75">
        <v>75</v>
      </c>
      <c r="P33" s="151"/>
      <c r="Q33" s="66"/>
    </row>
    <row r="34" spans="2:19" s="64" customFormat="1" ht="19.5" thickBot="1" x14ac:dyDescent="0.35">
      <c r="B34" s="151"/>
      <c r="C34" s="151"/>
      <c r="D34" s="50"/>
      <c r="E34" s="47">
        <v>0</v>
      </c>
      <c r="F34" s="47"/>
      <c r="G34" s="77"/>
      <c r="H34" s="158"/>
      <c r="I34" s="158"/>
      <c r="J34" s="151"/>
      <c r="K34" s="151"/>
      <c r="L34" s="152">
        <f>L33/3</f>
        <v>0</v>
      </c>
      <c r="M34" s="152"/>
      <c r="N34" s="153">
        <f>N33/75</f>
        <v>0.73333333333333328</v>
      </c>
      <c r="O34" s="153"/>
      <c r="P34" s="151"/>
      <c r="Q34" s="66"/>
    </row>
    <row r="35" spans="2:19" ht="23.1" customHeight="1" x14ac:dyDescent="0.25">
      <c r="Q35" s="76"/>
    </row>
    <row r="36" spans="2:19" ht="23.1" customHeight="1" x14ac:dyDescent="0.3">
      <c r="B36" s="17" t="s">
        <v>15</v>
      </c>
      <c r="G36" s="14"/>
      <c r="H36" s="14"/>
      <c r="I36" s="30"/>
      <c r="J36" s="28"/>
      <c r="K36" s="28"/>
      <c r="N36" s="1"/>
      <c r="Q36" s="23"/>
      <c r="R36" s="5"/>
      <c r="S36" s="23"/>
    </row>
    <row r="37" spans="2:19" ht="18.75" customHeight="1" x14ac:dyDescent="0.3">
      <c r="B37" s="19" t="s">
        <v>21</v>
      </c>
      <c r="D37" s="20" t="s">
        <v>22</v>
      </c>
      <c r="G37" s="57" t="s">
        <v>43</v>
      </c>
    </row>
    <row r="39" spans="2:19" ht="15" customHeight="1" x14ac:dyDescent="0.25"/>
    <row r="40" spans="2:19" ht="23.1" customHeight="1" x14ac:dyDescent="0.25">
      <c r="Q40" s="22"/>
      <c r="R40" s="5"/>
    </row>
    <row r="41" spans="2:19" ht="23.1" customHeight="1" x14ac:dyDescent="0.25">
      <c r="J41" s="17"/>
      <c r="K41" s="17"/>
    </row>
    <row r="42" spans="2:19" ht="18" customHeight="1" x14ac:dyDescent="0.25"/>
    <row r="44" spans="2:19" ht="18.75" x14ac:dyDescent="0.3">
      <c r="Q44" s="4"/>
    </row>
    <row r="45" spans="2:19" ht="15" customHeight="1" x14ac:dyDescent="0.25"/>
  </sheetData>
  <mergeCells count="78">
    <mergeCell ref="D12:K12"/>
    <mergeCell ref="A7:P7"/>
    <mergeCell ref="A8:XFD8"/>
    <mergeCell ref="B10:D10"/>
    <mergeCell ref="M10:P10"/>
    <mergeCell ref="D11:L11"/>
    <mergeCell ref="L13:M14"/>
    <mergeCell ref="N13:O14"/>
    <mergeCell ref="P13:P14"/>
    <mergeCell ref="Q13:Q14"/>
    <mergeCell ref="B16:B19"/>
    <mergeCell ref="C16:C17"/>
    <mergeCell ref="J16:J17"/>
    <mergeCell ref="K16:K17"/>
    <mergeCell ref="P16:P17"/>
    <mergeCell ref="B13:B14"/>
    <mergeCell ref="C13:C14"/>
    <mergeCell ref="D13:F14"/>
    <mergeCell ref="G13:I14"/>
    <mergeCell ref="J13:J14"/>
    <mergeCell ref="K13:K14"/>
    <mergeCell ref="L17:M17"/>
    <mergeCell ref="N17:O17"/>
    <mergeCell ref="C18:C19"/>
    <mergeCell ref="G18:I19"/>
    <mergeCell ref="J18:J19"/>
    <mergeCell ref="K18:K19"/>
    <mergeCell ref="P18:P19"/>
    <mergeCell ref="L19:M19"/>
    <mergeCell ref="N19:O19"/>
    <mergeCell ref="B21:B24"/>
    <mergeCell ref="C21:C22"/>
    <mergeCell ref="J21:J22"/>
    <mergeCell ref="K21:K22"/>
    <mergeCell ref="P21:P22"/>
    <mergeCell ref="L22:M22"/>
    <mergeCell ref="N22:O22"/>
    <mergeCell ref="C23:C24"/>
    <mergeCell ref="G23:I24"/>
    <mergeCell ref="J23:J24"/>
    <mergeCell ref="K23:K24"/>
    <mergeCell ref="P23:P24"/>
    <mergeCell ref="L24:M24"/>
    <mergeCell ref="N24:O24"/>
    <mergeCell ref="P28:P29"/>
    <mergeCell ref="L29:M29"/>
    <mergeCell ref="N29:O29"/>
    <mergeCell ref="B25:P25"/>
    <mergeCell ref="B26:B29"/>
    <mergeCell ref="C26:C27"/>
    <mergeCell ref="D26:F27"/>
    <mergeCell ref="J26:J27"/>
    <mergeCell ref="K26:K27"/>
    <mergeCell ref="P26:P27"/>
    <mergeCell ref="L27:M27"/>
    <mergeCell ref="N27:O27"/>
    <mergeCell ref="C28:C29"/>
    <mergeCell ref="C33:C34"/>
    <mergeCell ref="H33:I34"/>
    <mergeCell ref="H28:I29"/>
    <mergeCell ref="J28:J29"/>
    <mergeCell ref="K28:K29"/>
    <mergeCell ref="B15:P15"/>
    <mergeCell ref="B20:P20"/>
    <mergeCell ref="B30:P30"/>
    <mergeCell ref="J33:J34"/>
    <mergeCell ref="K33:K34"/>
    <mergeCell ref="P33:P34"/>
    <mergeCell ref="L34:M34"/>
    <mergeCell ref="N34:O34"/>
    <mergeCell ref="B31:B34"/>
    <mergeCell ref="C31:C32"/>
    <mergeCell ref="D31:F32"/>
    <mergeCell ref="J31:J32"/>
    <mergeCell ref="K31:K32"/>
    <mergeCell ref="P31:P32"/>
    <mergeCell ref="L32:M32"/>
    <mergeCell ref="N32:O32"/>
  </mergeCells>
  <pageMargins left="0" right="0.15748031496062992" top="0.15748031496062992" bottom="0.23622047244094491" header="0.15748031496062992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Т.ГР-А</vt:lpstr>
      <vt:lpstr>Т.ГР-В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2019-11-06T16:59:57Z</cp:lastPrinted>
  <dcterms:created xsi:type="dcterms:W3CDTF">2006-09-28T05:33:49Z</dcterms:created>
  <dcterms:modified xsi:type="dcterms:W3CDTF">2021-06-28T12:15:38Z</dcterms:modified>
</cp:coreProperties>
</file>